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/>
  <mc:AlternateContent xmlns:mc="http://schemas.openxmlformats.org/markup-compatibility/2006">
    <mc:Choice Requires="x15">
      <x15ac:absPath xmlns:x15ac="http://schemas.microsoft.com/office/spreadsheetml/2010/11/ac" url="D:\16.CORE - LICITACOES\PREGÃO ELETRONICO\2021\SEGURANÇA ARMADA\3 - pesquisa de mercado\"/>
    </mc:Choice>
  </mc:AlternateContent>
  <xr:revisionPtr revIDLastSave="0" documentId="13_ncr:1_{BCA652DE-0B8E-40E7-A597-75DADBDCA921}" xr6:coauthVersionLast="36" xr6:coauthVersionMax="46" xr10:uidLastSave="{00000000-0000-0000-0000-000000000000}"/>
  <bookViews>
    <workbookView xWindow="0" yWindow="0" windowWidth="28800" windowHeight="12225" tabRatio="987" activeTab="3" xr2:uid="{00000000-000D-0000-FFFF-FFFF00000000}"/>
  </bookViews>
  <sheets>
    <sheet name="PROPOSTA RESUMO" sheetId="7" r:id="rId1"/>
    <sheet name="INSUMOS" sheetId="14" r:id="rId2"/>
    <sheet name="12X36 DIURNO - RB" sheetId="9" state="hidden" r:id="rId3"/>
    <sheet name="12X36 DIURNO SP" sheetId="15" r:id="rId4"/>
    <sheet name="44 HR  SEMANAIS - RB" sheetId="16" state="hidden" r:id="rId5"/>
    <sheet name="12X36 DIURNO - EPA" sheetId="23" state="hidden" r:id="rId6"/>
    <sheet name="12X36 NOTURNO - EPA" sheetId="24" state="hidden" r:id="rId7"/>
    <sheet name="12X36 DIURNO - CZS" sheetId="25" state="hidden" r:id="rId8"/>
    <sheet name="12X36 NOTURNO - CZS (2)" sheetId="30" state="hidden" r:id="rId9"/>
    <sheet name="12X36 DIURNO - CZS BALSA" sheetId="28" state="hidden" r:id="rId10"/>
    <sheet name="12X36 NOTURNO - CZS BALSA" sheetId="27" state="hidden" r:id="rId11"/>
  </sheets>
  <externalReferences>
    <externalReference r:id="rId12"/>
  </externalReferences>
  <definedNames>
    <definedName name="_xlnm.Print_Area" localSheetId="7">'12X36 DIURNO - CZS'!$A$1:$I$147</definedName>
    <definedName name="_xlnm.Print_Area" localSheetId="9">'12X36 DIURNO - CZS BALSA'!$A$1:$I$147</definedName>
    <definedName name="_xlnm.Print_Area" localSheetId="5">'12X36 DIURNO - EPA'!$A$1:$I$147</definedName>
    <definedName name="_xlnm.Print_Area" localSheetId="2">'12X36 DIURNO - RB'!$A$1:$I$147</definedName>
    <definedName name="_xlnm.Print_Area" localSheetId="3">'12X36 DIURNO SP'!$A$1:$I$148</definedName>
    <definedName name="_xlnm.Print_Area" localSheetId="8">'12X36 NOTURNO - CZS (2)'!$A$1:$I$148</definedName>
    <definedName name="_xlnm.Print_Area" localSheetId="10">'12X36 NOTURNO - CZS BALSA'!$A$1:$I$148</definedName>
    <definedName name="_xlnm.Print_Area" localSheetId="6">'12X36 NOTURNO - EPA'!$A$1:$I$148</definedName>
    <definedName name="_xlnm.Print_Area" localSheetId="4">'44 HR  SEMANAIS - RB'!$A$1:$I$148</definedName>
    <definedName name="_xlnm.Print_Area" localSheetId="1">INSUMOS!$A$1:$H$46</definedName>
    <definedName name="_xlnm.Print_Area" localSheetId="0">'PROPOSTA RESUMO'!$A$1:$H$41</definedName>
    <definedName name="ARMAM.">INSUMOS!$G$30</definedName>
    <definedName name="EQUIP">INSUMOS!$G$45</definedName>
    <definedName name="UNIF">INSUMOS!$G$21</definedName>
  </definedNames>
  <calcPr calcId="191029" iterate="1" fullPrecision="0"/>
</workbook>
</file>

<file path=xl/calcChain.xml><?xml version="1.0" encoding="utf-8"?>
<calcChain xmlns="http://schemas.openxmlformats.org/spreadsheetml/2006/main">
  <c r="I52" i="27" l="1"/>
  <c r="I52" i="28"/>
  <c r="I52" i="30"/>
  <c r="I52" i="25"/>
  <c r="I52" i="24"/>
  <c r="I52" i="23"/>
  <c r="I52" i="16"/>
  <c r="I52" i="9"/>
  <c r="I61" i="9" s="1"/>
  <c r="H117" i="30" l="1"/>
  <c r="H88" i="30"/>
  <c r="H87" i="30"/>
  <c r="H86" i="30"/>
  <c r="H74" i="30"/>
  <c r="H71" i="30"/>
  <c r="I61" i="30"/>
  <c r="I66" i="30" s="1"/>
  <c r="H49" i="30"/>
  <c r="H75" i="30" s="1"/>
  <c r="H35" i="30"/>
  <c r="H84" i="30" s="1"/>
  <c r="I24" i="30"/>
  <c r="H117" i="28"/>
  <c r="H88" i="28"/>
  <c r="H87" i="28"/>
  <c r="H86" i="28"/>
  <c r="H74" i="28"/>
  <c r="H71" i="28"/>
  <c r="I61" i="28"/>
  <c r="I66" i="28" s="1"/>
  <c r="H49" i="28"/>
  <c r="H75" i="28" s="1"/>
  <c r="H35" i="28"/>
  <c r="H84" i="28" s="1"/>
  <c r="I24" i="28"/>
  <c r="I29" i="28" s="1"/>
  <c r="H117" i="27"/>
  <c r="H88" i="27"/>
  <c r="H87" i="27"/>
  <c r="H86" i="27"/>
  <c r="H74" i="27"/>
  <c r="H71" i="27"/>
  <c r="I61" i="27"/>
  <c r="I66" i="27" s="1"/>
  <c r="H49" i="27"/>
  <c r="H75" i="27" s="1"/>
  <c r="H35" i="27"/>
  <c r="H84" i="27" s="1"/>
  <c r="I24" i="27"/>
  <c r="H117" i="25"/>
  <c r="H88" i="25"/>
  <c r="H87" i="25"/>
  <c r="H86" i="25"/>
  <c r="H74" i="25"/>
  <c r="H71" i="25"/>
  <c r="I61" i="25"/>
  <c r="I66" i="25" s="1"/>
  <c r="H49" i="25"/>
  <c r="H75" i="25" s="1"/>
  <c r="H35" i="25"/>
  <c r="H84" i="25" s="1"/>
  <c r="I24" i="25"/>
  <c r="I29" i="25" s="1"/>
  <c r="H117" i="24"/>
  <c r="H88" i="24"/>
  <c r="H87" i="24"/>
  <c r="H86" i="24"/>
  <c r="H74" i="24"/>
  <c r="H71" i="24"/>
  <c r="I61" i="24"/>
  <c r="I66" i="24" s="1"/>
  <c r="H49" i="24"/>
  <c r="H75" i="24" s="1"/>
  <c r="H35" i="24"/>
  <c r="H84" i="24" s="1"/>
  <c r="I24" i="24"/>
  <c r="I27" i="24" s="1"/>
  <c r="H117" i="23"/>
  <c r="H88" i="23"/>
  <c r="H87" i="23"/>
  <c r="H86" i="23"/>
  <c r="H74" i="23"/>
  <c r="H71" i="23"/>
  <c r="I61" i="23"/>
  <c r="I66" i="23" s="1"/>
  <c r="H49" i="23"/>
  <c r="H75" i="23" s="1"/>
  <c r="H35" i="23"/>
  <c r="H84" i="23" s="1"/>
  <c r="I24" i="23"/>
  <c r="I29" i="23" s="1"/>
  <c r="I26" i="30" l="1"/>
  <c r="I27" i="30"/>
  <c r="I127" i="28"/>
  <c r="I78" i="28"/>
  <c r="I34" i="28"/>
  <c r="I107" i="28"/>
  <c r="I36" i="28"/>
  <c r="I33" i="28"/>
  <c r="I27" i="27"/>
  <c r="I26" i="27"/>
  <c r="I127" i="25"/>
  <c r="I78" i="25"/>
  <c r="I34" i="25"/>
  <c r="I107" i="25"/>
  <c r="I36" i="25"/>
  <c r="I33" i="25"/>
  <c r="I26" i="24"/>
  <c r="I29" i="24" s="1"/>
  <c r="I78" i="23"/>
  <c r="I34" i="23"/>
  <c r="I36" i="23"/>
  <c r="I33" i="23"/>
  <c r="I127" i="23"/>
  <c r="I107" i="23"/>
  <c r="H74" i="16"/>
  <c r="H71" i="16"/>
  <c r="I29" i="27" l="1"/>
  <c r="I29" i="30"/>
  <c r="I36" i="30" s="1"/>
  <c r="I107" i="30"/>
  <c r="I127" i="30"/>
  <c r="I78" i="30"/>
  <c r="I34" i="30"/>
  <c r="I33" i="30"/>
  <c r="I35" i="30" s="1"/>
  <c r="I35" i="28"/>
  <c r="I78" i="27"/>
  <c r="I34" i="27"/>
  <c r="I33" i="27"/>
  <c r="I35" i="27" s="1"/>
  <c r="I127" i="27"/>
  <c r="I107" i="27"/>
  <c r="I36" i="27"/>
  <c r="I35" i="25"/>
  <c r="I127" i="24"/>
  <c r="I78" i="24"/>
  <c r="I34" i="24"/>
  <c r="I107" i="24"/>
  <c r="I36" i="24"/>
  <c r="I33" i="24"/>
  <c r="I35" i="23"/>
  <c r="H74" i="15"/>
  <c r="H71" i="9"/>
  <c r="I35" i="24" l="1"/>
  <c r="I37" i="24" s="1"/>
  <c r="I38" i="24" s="1"/>
  <c r="I64" i="30"/>
  <c r="I37" i="30"/>
  <c r="I38" i="30"/>
  <c r="I64" i="28"/>
  <c r="I37" i="28"/>
  <c r="I38" i="28" s="1"/>
  <c r="I64" i="27"/>
  <c r="I37" i="27"/>
  <c r="I38" i="27" s="1"/>
  <c r="I64" i="25"/>
  <c r="I37" i="25"/>
  <c r="I38" i="25" s="1"/>
  <c r="I64" i="23"/>
  <c r="I37" i="23"/>
  <c r="I38" i="23" s="1"/>
  <c r="H71" i="15"/>
  <c r="I64" i="24" l="1"/>
  <c r="I76" i="30"/>
  <c r="I45" i="30"/>
  <c r="I41" i="30"/>
  <c r="I74" i="30"/>
  <c r="I75" i="30" s="1"/>
  <c r="I46" i="30"/>
  <c r="I42" i="30"/>
  <c r="I73" i="30"/>
  <c r="I48" i="30"/>
  <c r="I44" i="30"/>
  <c r="I71" i="30"/>
  <c r="I47" i="30"/>
  <c r="I43" i="30"/>
  <c r="I76" i="28"/>
  <c r="I45" i="28"/>
  <c r="I41" i="28"/>
  <c r="I43" i="28"/>
  <c r="I73" i="28"/>
  <c r="I48" i="28"/>
  <c r="I44" i="28"/>
  <c r="I47" i="28"/>
  <c r="I74" i="28"/>
  <c r="I75" i="28" s="1"/>
  <c r="I71" i="28"/>
  <c r="I46" i="28"/>
  <c r="I42" i="28"/>
  <c r="I76" i="27"/>
  <c r="I45" i="27"/>
  <c r="I41" i="27"/>
  <c r="I47" i="27"/>
  <c r="I43" i="27"/>
  <c r="I71" i="27"/>
  <c r="I42" i="27"/>
  <c r="I73" i="27"/>
  <c r="I48" i="27"/>
  <c r="I44" i="27"/>
  <c r="I74" i="27"/>
  <c r="I75" i="27" s="1"/>
  <c r="I46" i="27"/>
  <c r="I76" i="25"/>
  <c r="I45" i="25"/>
  <c r="I41" i="25"/>
  <c r="I73" i="25"/>
  <c r="I48" i="25"/>
  <c r="I44" i="25"/>
  <c r="I47" i="25"/>
  <c r="I43" i="25"/>
  <c r="I74" i="25"/>
  <c r="I75" i="25" s="1"/>
  <c r="I71" i="25"/>
  <c r="I46" i="25"/>
  <c r="I42" i="25"/>
  <c r="I73" i="24"/>
  <c r="I48" i="24"/>
  <c r="I44" i="24"/>
  <c r="I47" i="24"/>
  <c r="I43" i="24"/>
  <c r="I46" i="24"/>
  <c r="I42" i="24"/>
  <c r="I76" i="24"/>
  <c r="I45" i="24"/>
  <c r="I41" i="24"/>
  <c r="I74" i="24"/>
  <c r="I75" i="24" s="1"/>
  <c r="I71" i="24"/>
  <c r="I76" i="23"/>
  <c r="I45" i="23"/>
  <c r="I41" i="23"/>
  <c r="I73" i="23"/>
  <c r="I48" i="23"/>
  <c r="I44" i="23"/>
  <c r="I47" i="23"/>
  <c r="I43" i="23"/>
  <c r="I74" i="23"/>
  <c r="I75" i="23" s="1"/>
  <c r="I71" i="23"/>
  <c r="I46" i="23"/>
  <c r="I42" i="23"/>
  <c r="I49" i="24" l="1"/>
  <c r="I65" i="24" s="1"/>
  <c r="I67" i="24" s="1"/>
  <c r="I128" i="24" s="1"/>
  <c r="I72" i="30"/>
  <c r="I77" i="30" s="1"/>
  <c r="I49" i="30"/>
  <c r="I65" i="30" s="1"/>
  <c r="I67" i="30" s="1"/>
  <c r="I72" i="28"/>
  <c r="I77" i="28" s="1"/>
  <c r="I49" i="28"/>
  <c r="I65" i="28" s="1"/>
  <c r="I67" i="28" s="1"/>
  <c r="I72" i="27"/>
  <c r="I77" i="27"/>
  <c r="I49" i="27"/>
  <c r="I65" i="27" s="1"/>
  <c r="I67" i="27" s="1"/>
  <c r="I72" i="25"/>
  <c r="I77" i="25" s="1"/>
  <c r="I49" i="25"/>
  <c r="I65" i="25" s="1"/>
  <c r="I67" i="25" s="1"/>
  <c r="I72" i="24"/>
  <c r="I77" i="24" s="1"/>
  <c r="I49" i="23"/>
  <c r="I65" i="23" s="1"/>
  <c r="I67" i="23" s="1"/>
  <c r="I72" i="23"/>
  <c r="I77" i="23" s="1"/>
  <c r="H88" i="9"/>
  <c r="I108" i="24" l="1"/>
  <c r="I79" i="24"/>
  <c r="I80" i="30"/>
  <c r="I109" i="30"/>
  <c r="I129" i="30"/>
  <c r="I128" i="30"/>
  <c r="I79" i="30"/>
  <c r="I81" i="30" s="1"/>
  <c r="I108" i="30"/>
  <c r="I80" i="28"/>
  <c r="I109" i="28"/>
  <c r="I129" i="28"/>
  <c r="I128" i="28"/>
  <c r="I79" i="28"/>
  <c r="I81" i="28" s="1"/>
  <c r="I108" i="28"/>
  <c r="I128" i="27"/>
  <c r="I108" i="27"/>
  <c r="I79" i="27"/>
  <c r="I80" i="27"/>
  <c r="I109" i="27"/>
  <c r="I129" i="27"/>
  <c r="I80" i="25"/>
  <c r="I109" i="25"/>
  <c r="I129" i="25"/>
  <c r="I128" i="25"/>
  <c r="I79" i="25"/>
  <c r="I108" i="25"/>
  <c r="I109" i="24"/>
  <c r="I129" i="24"/>
  <c r="I80" i="24"/>
  <c r="I128" i="23"/>
  <c r="I79" i="23"/>
  <c r="I108" i="23"/>
  <c r="I80" i="23"/>
  <c r="I109" i="23"/>
  <c r="I129" i="23"/>
  <c r="H74" i="9"/>
  <c r="I81" i="25" l="1"/>
  <c r="I81" i="24"/>
  <c r="I92" i="24" s="1"/>
  <c r="I93" i="24" s="1"/>
  <c r="I97" i="24" s="1"/>
  <c r="I92" i="30"/>
  <c r="I93" i="30" s="1"/>
  <c r="I97" i="30" s="1"/>
  <c r="I85" i="30"/>
  <c r="I87" i="30"/>
  <c r="I84" i="30"/>
  <c r="I86" i="30"/>
  <c r="I88" i="30"/>
  <c r="I92" i="28"/>
  <c r="I93" i="28" s="1"/>
  <c r="I97" i="28" s="1"/>
  <c r="I85" i="28"/>
  <c r="I86" i="28"/>
  <c r="I88" i="28"/>
  <c r="I87" i="28"/>
  <c r="I84" i="28"/>
  <c r="I81" i="27"/>
  <c r="I92" i="25"/>
  <c r="I93" i="25" s="1"/>
  <c r="I97" i="25" s="1"/>
  <c r="I85" i="25"/>
  <c r="I84" i="25"/>
  <c r="I87" i="25"/>
  <c r="I88" i="25"/>
  <c r="I86" i="25"/>
  <c r="I84" i="24"/>
  <c r="I81" i="23"/>
  <c r="F34" i="14"/>
  <c r="F33" i="14"/>
  <c r="I85" i="24" l="1"/>
  <c r="I86" i="24"/>
  <c r="I87" i="24"/>
  <c r="I88" i="24"/>
  <c r="I90" i="30"/>
  <c r="I96" i="30" s="1"/>
  <c r="I98" i="30" s="1"/>
  <c r="I90" i="28"/>
  <c r="I96" i="28" s="1"/>
  <c r="I98" i="28" s="1"/>
  <c r="I92" i="27"/>
  <c r="I93" i="27" s="1"/>
  <c r="I97" i="27" s="1"/>
  <c r="I85" i="27"/>
  <c r="I87" i="27"/>
  <c r="I86" i="27"/>
  <c r="I84" i="27"/>
  <c r="I88" i="27"/>
  <c r="I90" i="25"/>
  <c r="I96" i="25" s="1"/>
  <c r="I98" i="25" s="1"/>
  <c r="I92" i="23"/>
  <c r="I93" i="23" s="1"/>
  <c r="I97" i="23" s="1"/>
  <c r="I85" i="23"/>
  <c r="I88" i="23"/>
  <c r="I86" i="23"/>
  <c r="I87" i="23"/>
  <c r="I84" i="23"/>
  <c r="H117" i="16"/>
  <c r="H88" i="16"/>
  <c r="H87" i="16"/>
  <c r="H86" i="16"/>
  <c r="H49" i="16"/>
  <c r="H75" i="16" s="1"/>
  <c r="H35" i="16"/>
  <c r="H84" i="16" s="1"/>
  <c r="H117" i="15"/>
  <c r="H88" i="15"/>
  <c r="H87" i="15"/>
  <c r="H86" i="15"/>
  <c r="H49" i="15"/>
  <c r="H35" i="15"/>
  <c r="H84" i="15" s="1"/>
  <c r="I90" i="24" l="1"/>
  <c r="I96" i="24" s="1"/>
  <c r="I98" i="24" s="1"/>
  <c r="I110" i="24" s="1"/>
  <c r="I110" i="30"/>
  <c r="I130" i="30"/>
  <c r="I110" i="28"/>
  <c r="I130" i="28"/>
  <c r="I90" i="27"/>
  <c r="I96" i="27" s="1"/>
  <c r="I98" i="27" s="1"/>
  <c r="I110" i="25"/>
  <c r="I130" i="25"/>
  <c r="I90" i="23"/>
  <c r="I96" i="23" s="1"/>
  <c r="I98" i="23" s="1"/>
  <c r="H75" i="15"/>
  <c r="I61" i="16"/>
  <c r="I66" i="16" s="1"/>
  <c r="I24" i="16"/>
  <c r="I29" i="16" s="1"/>
  <c r="I130" i="24" l="1"/>
  <c r="I110" i="27"/>
  <c r="I130" i="27"/>
  <c r="I110" i="23"/>
  <c r="I130" i="23"/>
  <c r="I127" i="16"/>
  <c r="I36" i="16"/>
  <c r="I33" i="16"/>
  <c r="I78" i="16"/>
  <c r="I34" i="16"/>
  <c r="I107" i="16"/>
  <c r="I35" i="16" l="1"/>
  <c r="F13" i="14"/>
  <c r="G13" i="14" s="1"/>
  <c r="F14" i="14"/>
  <c r="G14" i="14" s="1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G25" i="14" l="1"/>
  <c r="F39" i="14"/>
  <c r="G39" i="14" s="1"/>
  <c r="F32" i="14"/>
  <c r="G32" i="14" s="1"/>
  <c r="F26" i="14"/>
  <c r="G26" i="14" s="1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4" i="16"/>
  <c r="I37" i="16"/>
  <c r="I38" i="16" s="1"/>
  <c r="F16" i="14"/>
  <c r="G16" i="14" s="1"/>
  <c r="F12" i="14"/>
  <c r="G12" i="14" s="1"/>
  <c r="I76" i="16" l="1"/>
  <c r="I74" i="16"/>
  <c r="I75" i="16" s="1"/>
  <c r="I73" i="16"/>
  <c r="I71" i="16"/>
  <c r="I72" i="16" s="1"/>
  <c r="G28" i="14"/>
  <c r="G29" i="14" s="1"/>
  <c r="G30" i="14" s="1"/>
  <c r="G43" i="14"/>
  <c r="G44" i="14" s="1"/>
  <c r="G45" i="14" s="1"/>
  <c r="I46" i="16"/>
  <c r="I42" i="16"/>
  <c r="I45" i="16"/>
  <c r="I41" i="16"/>
  <c r="I47" i="16"/>
  <c r="I43" i="16"/>
  <c r="I48" i="16"/>
  <c r="I44" i="16"/>
  <c r="G19" i="14"/>
  <c r="G20" i="14" s="1"/>
  <c r="G21" i="14" s="1"/>
  <c r="I104" i="30" l="1"/>
  <c r="I104" i="25"/>
  <c r="I104" i="23"/>
  <c r="I104" i="27"/>
  <c r="I104" i="28"/>
  <c r="I104" i="24"/>
  <c r="I105" i="25"/>
  <c r="I105" i="30"/>
  <c r="I105" i="23"/>
  <c r="I105" i="24"/>
  <c r="I105" i="27"/>
  <c r="I105" i="28"/>
  <c r="I102" i="23"/>
  <c r="I102" i="30"/>
  <c r="I102" i="25"/>
  <c r="I106" i="25" s="1"/>
  <c r="I102" i="24"/>
  <c r="I102" i="27"/>
  <c r="I102" i="28"/>
  <c r="I105" i="9"/>
  <c r="I105" i="16"/>
  <c r="I104" i="16"/>
  <c r="I104" i="9"/>
  <c r="I102" i="16"/>
  <c r="I102" i="9"/>
  <c r="I49" i="16"/>
  <c r="I65" i="16" s="1"/>
  <c r="I67" i="16" s="1"/>
  <c r="H117" i="9"/>
  <c r="H87" i="9"/>
  <c r="H86" i="9"/>
  <c r="H49" i="9"/>
  <c r="H75" i="9" s="1"/>
  <c r="H35" i="9"/>
  <c r="H84" i="9" s="1"/>
  <c r="I106" i="30" l="1"/>
  <c r="I106" i="27"/>
  <c r="I111" i="27" s="1"/>
  <c r="I112" i="27" s="1"/>
  <c r="I106" i="23"/>
  <c r="I111" i="23" s="1"/>
  <c r="I112" i="23" s="1"/>
  <c r="I106" i="24"/>
  <c r="I111" i="24" s="1"/>
  <c r="I112" i="24" s="1"/>
  <c r="I106" i="28"/>
  <c r="I131" i="28" s="1"/>
  <c r="I132" i="28" s="1"/>
  <c r="I131" i="24"/>
  <c r="I132" i="24" s="1"/>
  <c r="I115" i="24" s="1"/>
  <c r="I131" i="25"/>
  <c r="I132" i="25" s="1"/>
  <c r="I111" i="25"/>
  <c r="I112" i="25" s="1"/>
  <c r="I131" i="30"/>
  <c r="I132" i="30" s="1"/>
  <c r="I111" i="30"/>
  <c r="I112" i="30" s="1"/>
  <c r="I131" i="27"/>
  <c r="I132" i="27" s="1"/>
  <c r="I106" i="15"/>
  <c r="I111" i="15" s="1"/>
  <c r="I106" i="16"/>
  <c r="I79" i="16"/>
  <c r="I108" i="16"/>
  <c r="I128" i="16"/>
  <c r="I24" i="9"/>
  <c r="I29" i="9" s="1"/>
  <c r="I111" i="28" l="1"/>
  <c r="I112" i="28" s="1"/>
  <c r="I131" i="23"/>
  <c r="I132" i="23" s="1"/>
  <c r="I115" i="23" s="1"/>
  <c r="I115" i="30"/>
  <c r="I116" i="30" s="1"/>
  <c r="I134" i="30" s="1"/>
  <c r="I115" i="25"/>
  <c r="I116" i="25" s="1"/>
  <c r="I134" i="25" s="1"/>
  <c r="I115" i="28"/>
  <c r="I116" i="28" s="1"/>
  <c r="I134" i="28" s="1"/>
  <c r="I115" i="27"/>
  <c r="I116" i="27" s="1"/>
  <c r="I134" i="27" s="1"/>
  <c r="I116" i="24"/>
  <c r="I134" i="24" s="1"/>
  <c r="I66" i="9"/>
  <c r="I131" i="16"/>
  <c r="I111" i="16"/>
  <c r="I77" i="16"/>
  <c r="I80" i="16" s="1"/>
  <c r="I81" i="16" s="1"/>
  <c r="I92" i="16" s="1"/>
  <c r="I34" i="9"/>
  <c r="I127" i="9"/>
  <c r="I107" i="9"/>
  <c r="I36" i="9"/>
  <c r="I33" i="9"/>
  <c r="I78" i="9"/>
  <c r="I116" i="23" l="1"/>
  <c r="I134" i="23" s="1"/>
  <c r="I121" i="25"/>
  <c r="B139" i="25"/>
  <c r="D139" i="25" s="1"/>
  <c r="H139" i="25" s="1"/>
  <c r="I119" i="25"/>
  <c r="I120" i="25"/>
  <c r="I121" i="27"/>
  <c r="B139" i="27"/>
  <c r="D139" i="27" s="1"/>
  <c r="H139" i="27" s="1"/>
  <c r="I120" i="27"/>
  <c r="I119" i="27"/>
  <c r="I120" i="28"/>
  <c r="B139" i="28"/>
  <c r="D139" i="28" s="1"/>
  <c r="H139" i="28" s="1"/>
  <c r="I119" i="28"/>
  <c r="I121" i="28"/>
  <c r="I119" i="24"/>
  <c r="I120" i="24"/>
  <c r="B139" i="24"/>
  <c r="D139" i="24" s="1"/>
  <c r="H139" i="24" s="1"/>
  <c r="I121" i="24"/>
  <c r="B139" i="30"/>
  <c r="D139" i="30" s="1"/>
  <c r="H139" i="30" s="1"/>
  <c r="I121" i="30"/>
  <c r="I120" i="30"/>
  <c r="I119" i="30"/>
  <c r="I119" i="23"/>
  <c r="I121" i="23"/>
  <c r="I120" i="23"/>
  <c r="B139" i="23"/>
  <c r="D139" i="23" s="1"/>
  <c r="H139" i="23" s="1"/>
  <c r="I129" i="16"/>
  <c r="I109" i="16"/>
  <c r="I85" i="16"/>
  <c r="I84" i="16"/>
  <c r="I88" i="16"/>
  <c r="I86" i="16"/>
  <c r="I87" i="16"/>
  <c r="I106" i="9"/>
  <c r="I111" i="9" s="1"/>
  <c r="I35" i="9"/>
  <c r="I37" i="9" s="1"/>
  <c r="I38" i="9" s="1"/>
  <c r="I117" i="27" l="1"/>
  <c r="I122" i="28"/>
  <c r="I133" i="28" s="1"/>
  <c r="I122" i="25"/>
  <c r="I133" i="25" s="1"/>
  <c r="I122" i="23"/>
  <c r="I133" i="23" s="1"/>
  <c r="I122" i="27"/>
  <c r="I133" i="27" s="1"/>
  <c r="F144" i="30"/>
  <c r="F143" i="30"/>
  <c r="F143" i="24"/>
  <c r="F144" i="24"/>
  <c r="I117" i="28"/>
  <c r="I117" i="25"/>
  <c r="I117" i="23"/>
  <c r="I117" i="30"/>
  <c r="I122" i="30"/>
  <c r="I133" i="30" s="1"/>
  <c r="F144" i="28"/>
  <c r="F143" i="28"/>
  <c r="F144" i="27"/>
  <c r="F143" i="27"/>
  <c r="F143" i="25"/>
  <c r="F144" i="25"/>
  <c r="F144" i="23"/>
  <c r="F143" i="23"/>
  <c r="I117" i="24"/>
  <c r="I122" i="24"/>
  <c r="I133" i="24" s="1"/>
  <c r="I71" i="9"/>
  <c r="I72" i="9" s="1"/>
  <c r="I74" i="9"/>
  <c r="I75" i="9" s="1"/>
  <c r="I73" i="9"/>
  <c r="I48" i="9"/>
  <c r="I76" i="9"/>
  <c r="I64" i="9"/>
  <c r="I90" i="16"/>
  <c r="I93" i="16"/>
  <c r="I97" i="16" s="1"/>
  <c r="I131" i="9"/>
  <c r="I45" i="9"/>
  <c r="I43" i="9"/>
  <c r="I46" i="9"/>
  <c r="I42" i="9"/>
  <c r="I41" i="9"/>
  <c r="I44" i="9"/>
  <c r="I47" i="9"/>
  <c r="F145" i="23" l="1"/>
  <c r="F145" i="25"/>
  <c r="F145" i="27"/>
  <c r="F145" i="24"/>
  <c r="F145" i="28"/>
  <c r="F145" i="30"/>
  <c r="I96" i="16"/>
  <c r="I98" i="16" s="1"/>
  <c r="I49" i="9"/>
  <c r="I65" i="9" s="1"/>
  <c r="I67" i="9" s="1"/>
  <c r="I130" i="16" l="1"/>
  <c r="I132" i="16" s="1"/>
  <c r="I115" i="16" s="1"/>
  <c r="I116" i="16" s="1"/>
  <c r="I134" i="16" s="1"/>
  <c r="I121" i="16" s="1"/>
  <c r="I110" i="16"/>
  <c r="I112" i="16" s="1"/>
  <c r="I108" i="9"/>
  <c r="I79" i="9"/>
  <c r="I128" i="9"/>
  <c r="I77" i="9" l="1"/>
  <c r="I80" i="9" s="1"/>
  <c r="I81" i="9" s="1"/>
  <c r="I119" i="16"/>
  <c r="I120" i="16"/>
  <c r="B139" i="16"/>
  <c r="D139" i="16" s="1"/>
  <c r="H139" i="16" s="1"/>
  <c r="F144" i="16" s="1"/>
  <c r="F145" i="16" s="1"/>
  <c r="I129" i="9" l="1"/>
  <c r="I109" i="9"/>
  <c r="I122" i="16"/>
  <c r="I133" i="16" s="1"/>
  <c r="I117" i="16"/>
  <c r="F143" i="16"/>
  <c r="I85" i="9"/>
  <c r="I84" i="9"/>
  <c r="I92" i="9"/>
  <c r="I88" i="9"/>
  <c r="I87" i="9"/>
  <c r="I86" i="9"/>
  <c r="I93" i="9" l="1"/>
  <c r="I97" i="9" s="1"/>
  <c r="I90" i="9"/>
  <c r="I96" i="9" s="1"/>
  <c r="I98" i="9" l="1"/>
  <c r="I110" i="9" s="1"/>
  <c r="I112" i="9" s="1"/>
  <c r="I130" i="9" l="1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I122" i="9"/>
  <c r="I133" i="9" s="1"/>
  <c r="F145" i="9" l="1"/>
  <c r="H17" i="15" l="1"/>
  <c r="I61" i="15" l="1"/>
  <c r="I29" i="15" l="1"/>
  <c r="K29" i="15" l="1"/>
  <c r="I77" i="15" l="1"/>
  <c r="I49" i="15"/>
  <c r="I67" i="15" s="1"/>
  <c r="I93" i="15" l="1"/>
  <c r="I90" i="15" l="1"/>
  <c r="I98" i="15" s="1"/>
  <c r="I110" i="15" l="1"/>
  <c r="I112" i="15" s="1"/>
  <c r="I132" i="15"/>
  <c r="I115" i="15" l="1"/>
  <c r="I116" i="15" l="1"/>
  <c r="I121" i="15" l="1"/>
  <c r="D139" i="15"/>
  <c r="H139" i="15" s="1"/>
  <c r="I119" i="15"/>
  <c r="I120" i="15"/>
  <c r="K139" i="15" l="1"/>
  <c r="J53" i="15" s="1"/>
  <c r="F143" i="15"/>
  <c r="H22" i="7" s="1"/>
  <c r="F144" i="15"/>
  <c r="I117" i="15"/>
  <c r="I122" i="15"/>
  <c r="I133" i="15" s="1"/>
  <c r="F145" i="15" l="1"/>
  <c r="G23" i="7" l="1"/>
  <c r="H23" i="7" l="1"/>
  <c r="H25" i="7" s="1"/>
  <c r="H2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2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2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2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2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2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2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2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2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2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2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2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2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2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2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2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2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3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3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3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300-000004000000}">
      <text>
        <r>
          <rPr>
            <sz val="9"/>
            <color indexed="81"/>
            <rFont val="Tahoma"/>
            <family val="2"/>
          </rPr>
          <t xml:space="preserve">Cotação de Férias e Adicional de Férias do profissional titular, 
conforme item 14 do ANEXO XII da IN 5/17.
   </t>
        </r>
      </text>
    </comment>
    <comment ref="H43" authorId="1" shapeId="0" xr:uid="{00000000-0006-0000-03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3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3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MULTA DO FGTS E CONTRIBUIÇÃO SOCIAL SOBRE AVISO PRÉVIO INDENIZADO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3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3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3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MULTA DO FGTS E CONTRIBUIÇÃO SOCIAL SOBRE AVISO PRÉVIO INDENIZADO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3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3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3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3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3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3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3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3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4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4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4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400-000004000000}">
      <text>
        <r>
          <rPr>
            <b/>
            <sz val="10"/>
            <color indexed="81"/>
            <rFont val="Times New Roman"/>
            <family val="1"/>
          </rPr>
          <t xml:space="preserve">AVISO PRÉVIO INDENIZADO:
(1/12 x 0,7242) x 100 = 6,04% ao mês aplicado sobre a remuneração
</t>
        </r>
        <r>
          <rPr>
            <sz val="10"/>
            <color indexed="81"/>
            <rFont val="Times New Roman"/>
            <family val="1"/>
          </rPr>
          <t>1= O aviso prévio integral da remuneração, com desligamento imediato do empregado.
12= rateio da remuneração em 12 meses</t>
        </r>
        <r>
          <rPr>
            <b/>
            <sz val="10"/>
            <color indexed="81"/>
            <rFont val="Times New Roman"/>
            <family val="1"/>
          </rPr>
          <t xml:space="preserve">.
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4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4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>7 dias em 30 rateado em 12 meses multiplicado pela estatística cheia, nesse caso, 100%. 
Aplicado sobre Remuneração + Férias + 13° salário
Na Prorrogação será readequado. 
Aplicado sobre Remuneração + Férias + 13° salário</t>
        </r>
      </text>
    </comment>
    <comment ref="H75" authorId="2" shapeId="0" xr:uid="{00000000-0006-0000-04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400-000008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400-000009000000}">
      <text>
        <r>
          <rPr>
            <b/>
            <sz val="10"/>
            <color indexed="81"/>
            <rFont val="Times New Roman"/>
            <family val="1"/>
          </rPr>
          <t xml:space="preserve">Férias
</t>
        </r>
        <r>
          <rPr>
            <sz val="10"/>
            <color indexed="81"/>
            <rFont val="Times New Roman"/>
            <family val="1"/>
          </rPr>
          <t xml:space="preserve">13° + Férias e Adicional de Férias = 8,33% + 12,10% = 20,43% / 12 = 1,70%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4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((2/30/12) x 100 = 0,556%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  (variavel conforme realidade da empresa).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4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>((5/30/12) x 0,02 = 0,028%
5 dias de ausência
30 = Impacto sobre o mês
12 = Impacto diluido ao longo de 12 meses
0,02 ou 2% = estimativa do IBGE que 2% dos trabalhadores são pais no periodo de um ano.  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4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  (variavel conforme realidade da empresa).</t>
        </r>
      </text>
    </comment>
    <comment ref="H88" authorId="0" shapeId="0" xr:uid="{00000000-0006-0000-0400-00000D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  (variavel conforme realidade da empresa).
(4/12) = custo provisionado pelo empregador para cobrir a reposição do substituto relativamente ás suas férias. </t>
        </r>
      </text>
    </comment>
    <comment ref="B115" authorId="1" shapeId="0" xr:uid="{00000000-0006-0000-04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4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4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5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5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5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5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5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5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5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5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5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5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5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5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5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5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5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5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6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6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6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600-000004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1" shapeId="0" xr:uid="{00000000-0006-0000-06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6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6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6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6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6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6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6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6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6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6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6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6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6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7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7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7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7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7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7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7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7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7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7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7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7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7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7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7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7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8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8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8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800-000004000000}">
      <text>
        <r>
          <rPr>
            <sz val="9"/>
            <color indexed="81"/>
            <rFont val="Tahoma"/>
            <family val="2"/>
          </rPr>
          <t xml:space="preserve">Conforme item 14 do ANEXO XII da IN 5/17.
   </t>
        </r>
      </text>
    </comment>
    <comment ref="H43" authorId="1" shapeId="0" xr:uid="{00000000-0006-0000-08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8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8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8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8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8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8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8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8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8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8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8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8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8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9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9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9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 xr:uid="{00000000-0006-0000-0900-000004000000}">
      <text>
        <r>
          <rPr>
            <b/>
            <sz val="10"/>
            <color indexed="81"/>
            <rFont val="Times New Roman"/>
            <family val="1"/>
          </rPr>
          <t>AVISO PRÉVIO INDENIZADO:</t>
        </r>
        <r>
          <rPr>
            <sz val="10"/>
            <color indexed="81"/>
            <rFont val="Times New Roman"/>
            <family val="1"/>
          </rPr>
          <t xml:space="preserve">
</t>
        </r>
        <r>
          <rPr>
            <b/>
            <sz val="10"/>
            <color indexed="81"/>
            <rFont val="Times New Roman"/>
            <family val="1"/>
          </rPr>
          <t>(1/12 x 5%) x 100 - ((1/12 x 0,7242) x 100 = 6,04% ao mês aplicado sobre a remuneração</t>
        </r>
        <r>
          <rPr>
            <sz val="10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10"/>
            <color indexed="81"/>
            <rFont val="Times New Roman"/>
            <family val="1"/>
          </rPr>
          <t xml:space="preserve">72,42% cumprem aviso prévio (variável)= dado estatítico do caderno técnico de vigilância para Acre - Pode variar conforme realidade da empresa.
</t>
        </r>
        <r>
          <rPr>
            <sz val="10"/>
            <color indexed="81"/>
            <rFont val="Times New Roman"/>
            <family val="1"/>
          </rPr>
          <t>Aplicado sobre Remuneração + Férias + 13° salário</t>
        </r>
      </text>
    </comment>
    <comment ref="H73" authorId="0" shapeId="0" xr:uid="{00000000-0006-0000-0900-000005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1" shapeId="0" xr:uid="{00000000-0006-0000-0900-000006000000}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 xr:uid="{00000000-0006-0000-0900-000007000000}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 xr:uid="{00000000-0006-0000-0900-000008000000}">
      <text>
        <r>
          <rPr>
            <b/>
            <sz val="10"/>
            <color indexed="81"/>
            <rFont val="Times New Roman"/>
            <family val="1"/>
          </rPr>
          <t xml:space="preserve">MULTA DO FGTS E CONTRIBUIÇÃO SOCIAL SOBRE O AVISO PRÉVIO TRABALHADO
</t>
        </r>
        <r>
          <rPr>
            <sz val="10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0" shapeId="0" xr:uid="{00000000-0006-0000-09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 xr:uid="{00000000-0006-0000-0900-00000A000000}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 xr:uid="{00000000-0006-0000-0900-00000B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900-00000C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 xr:uid="{00000000-0006-0000-0900-00000D000000}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 xr:uid="{00000000-0006-0000-09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9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9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A00-000001000000}">
      <text>
        <r>
          <rPr>
            <b/>
            <sz val="8"/>
            <color indexed="81"/>
            <rFont val="Times New Roman"/>
            <family val="1"/>
          </rPr>
          <t>Cálculo do Adicional Noturno (Caderno Técnico de Vigilância do Acre):</t>
        </r>
        <r>
          <rPr>
            <sz val="8"/>
            <color indexed="81"/>
            <rFont val="Times New Roman"/>
            <family val="1"/>
          </rPr>
          <t xml:space="preserve">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</t>
        </r>
        <r>
          <rPr>
            <b/>
            <u/>
            <sz val="8"/>
            <color indexed="81"/>
            <rFont val="Times New Roman"/>
            <family val="1"/>
          </rPr>
          <t>7/12 horas, ou seja, em 58,33% da escala de 12 horas, é devido o pagamento de adicional noturno.</t>
        </r>
        <r>
          <rPr>
            <sz val="8"/>
            <color indexed="81"/>
            <rFont val="Times New Roman"/>
            <family val="1"/>
          </rPr>
          <t xml:space="preserve">
Percentual: Como não há previsão em CCT utiliza-se o disposto no art. 73 da CLT</t>
        </r>
        <r>
          <rPr>
            <sz val="8"/>
            <color indexed="81"/>
            <rFont val="Segoe UI"/>
            <family val="2"/>
          </rPr>
          <t xml:space="preserve">
O valor de adicional noturno: Base de Cálculo x Proporção x Percentual.
</t>
        </r>
      </text>
    </comment>
    <comment ref="I27" authorId="0" shapeId="0" xr:uid="{00000000-0006-0000-0A00-000002000000}">
      <text>
        <r>
          <rPr>
            <b/>
            <sz val="7.5"/>
            <color indexed="81"/>
            <rFont val="Segoe UI"/>
            <family val="2"/>
          </rPr>
          <t>Cálculo da Hora Noturna Reduzida (Caderno Técnico de Vigilância do Acre):</t>
        </r>
        <r>
          <rPr>
            <sz val="7.5"/>
            <color indexed="81"/>
            <rFont val="Segoe UI"/>
            <family val="2"/>
          </rPr>
          <t xml:space="preserve">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</t>
        </r>
        <r>
          <rPr>
            <b/>
            <sz val="7.5"/>
            <color indexed="81"/>
            <rFont val="Segoe UI"/>
            <family val="2"/>
          </rPr>
          <t>Desta forma, haverá obrigatoriedade de pagamento adicional de 1/12 horas, ou seja, 8,33% da escala de 12 horas.</t>
        </r>
        <r>
          <rPr>
            <sz val="7.5"/>
            <color indexed="81"/>
            <rFont val="Segoe UI"/>
            <family val="2"/>
          </rPr>
          <t xml:space="preserve">
Alíquota: incidência do adicional noturno sobre o valor da hora → 1 + alíquota do adicional noturno.
O valor de adicional noturno: Base de Cálculo x Proporção x Alíquota.
</t>
        </r>
      </text>
    </comment>
    <comment ref="H33" authorId="1" shapeId="0" xr:uid="{00000000-0006-0000-0A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2" shapeId="0" xr:uid="{00000000-0006-0000-0A00-000004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1" shapeId="0" xr:uid="{00000000-0006-0000-0A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1" shapeId="0" xr:uid="{00000000-0006-0000-0A00-000006000000}">
      <text>
        <r>
          <rPr>
            <b/>
            <sz val="8"/>
            <color indexed="81"/>
            <rFont val="Times New Roman"/>
            <family val="1"/>
          </rPr>
          <t>AVISO PRÉVIO INDENIZADO: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(1/12 x 0,7242) x 100 = 6,04% ao mês aplicado sobre a remuneração</t>
        </r>
        <r>
          <rPr>
            <sz val="8"/>
            <color indexed="81"/>
            <rFont val="Times New Roman"/>
            <family val="1"/>
          </rPr>
          <t xml:space="preserve">
1= O aviso prévio integral da remuneração, com desligamento imediato do empregado.
12= rateio da remuneração em 12 meses.
</t>
        </r>
        <r>
          <rPr>
            <b/>
            <u/>
            <sz val="8"/>
            <color indexed="81"/>
            <rFont val="Times New Roman"/>
            <family val="1"/>
          </rPr>
          <t>72,42% cumprem aviso prévio (variável)= dado estatítico do caderno técnico de vigilância para Acre - Pode variar conforme realidade da empresa</t>
        </r>
        <r>
          <rPr>
            <sz val="8"/>
            <color indexed="81"/>
            <rFont val="Times New Roman"/>
            <family val="1"/>
          </rPr>
          <t xml:space="preserve">
Aplicado sobre Remuneração + Férias + 13° salário</t>
        </r>
      </text>
    </comment>
    <comment ref="H73" authorId="1" shapeId="0" xr:uid="{00000000-0006-0000-0A00-000007000000}">
      <text>
        <r>
          <rPr>
            <b/>
            <sz val="8"/>
            <color indexed="81"/>
            <rFont val="Times New Roman"/>
            <family val="1"/>
          </rPr>
          <t xml:space="preserve">MULTA DO FGTS E CONTRIBUIÇÃO SOCIAL SOBRE AVISO PRÉVIO INDENIZADO
</t>
        </r>
        <r>
          <rPr>
            <sz val="8"/>
            <color indexed="81"/>
            <rFont val="Times New Roman"/>
            <family val="1"/>
          </rPr>
          <t>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74" authorId="2" shapeId="0" xr:uid="{00000000-0006-0000-0A00-000008000000}">
      <text>
        <r>
          <rPr>
            <b/>
            <sz val="8"/>
            <color indexed="81"/>
            <rFont val="Times New Roman"/>
            <family val="1"/>
          </rPr>
          <t>AVISO PRÉVIO TRABALHADO</t>
        </r>
        <r>
          <rPr>
            <sz val="8"/>
            <color indexed="81"/>
            <rFont val="Times New Roman"/>
            <family val="1"/>
          </rPr>
          <t xml:space="preserve">
</t>
        </r>
        <r>
          <rPr>
            <b/>
            <sz val="8"/>
            <color indexed="81"/>
            <rFont val="Times New Roman"/>
            <family val="1"/>
          </rPr>
          <t>1° ano de contrato (cheio): (((7/30)/12)*100 = 1,944% ao mês</t>
        </r>
        <r>
          <rPr>
            <sz val="8"/>
            <color indexed="81"/>
            <rFont val="Times New Roman"/>
            <family val="1"/>
          </rPr>
          <t xml:space="preserve">
7 dias em 30 rateado em 12 meses multiplicado pela estatística cheia, nesse caso, 100%. 
Aplicado sobre Remuneração + Férias + 13° salário
Na Prorrogação será readequado. </t>
        </r>
      </text>
    </comment>
    <comment ref="H75" authorId="0" shapeId="0" xr:uid="{00000000-0006-0000-0A00-000009000000}">
      <text>
        <r>
          <rPr>
            <sz val="8"/>
            <color indexed="81"/>
            <rFont val="Segoe UI"/>
            <family val="2"/>
          </rPr>
          <t>T</t>
        </r>
        <r>
          <rPr>
            <b/>
            <sz val="8"/>
            <color indexed="81"/>
            <rFont val="Segoe UI"/>
            <family val="2"/>
          </rPr>
          <t xml:space="preserve">otal dos encargos do Submódulo 2.2 x Aviso Prévio Trabalhado Cheio </t>
        </r>
      </text>
    </comment>
    <comment ref="H76" authorId="1" shapeId="0" xr:uid="{00000000-0006-0000-0A00-00000A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5% Conforme  item 14 do ANEXO XII da IN 5/17 
Aplicado sobre Remuneração + Férias + 13° salário
No entanto, 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</t>
        </r>
      </text>
    </comment>
    <comment ref="H84" authorId="1" shapeId="0" xr:uid="{00000000-0006-0000-0A00-00000B000000}">
      <text>
        <r>
          <rPr>
            <b/>
            <sz val="8"/>
            <color indexed="81"/>
            <rFont val="Times New Roman"/>
            <family val="1"/>
          </rPr>
          <t>13° + Férias e Adicional de Férias = 8,33% + 12,10% = 20,43% / 12 = 1,70%</t>
        </r>
        <r>
          <rPr>
            <sz val="8"/>
            <color indexed="81"/>
            <rFont val="Times New Roman"/>
            <family val="1"/>
          </rPr>
          <t xml:space="preserve">
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1" shapeId="0" xr:uid="{00000000-0006-0000-0A00-00000C000000}">
      <text>
        <r>
          <rPr>
            <b/>
            <sz val="10"/>
            <color indexed="81"/>
            <rFont val="Times New Roman"/>
            <family val="1"/>
          </rPr>
          <t>Ausências Legais</t>
        </r>
        <r>
          <rPr>
            <sz val="10"/>
            <color indexed="81"/>
            <rFont val="Times New Roman"/>
            <family val="1"/>
          </rPr>
          <t xml:space="preserve">
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8"/>
            <color indexed="81"/>
            <rFont val="Arial"/>
            <family val="2"/>
          </rPr>
          <t xml:space="preserve">
</t>
        </r>
      </text>
    </comment>
    <comment ref="H86" authorId="1" shapeId="0" xr:uid="{00000000-0006-0000-0A00-00000D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u/>
            <sz val="10"/>
            <color indexed="81"/>
            <rFont val="Times New Roman"/>
            <family val="1"/>
          </rPr>
          <t>0,02 ou 2% = estimativa do IBGE que 2% dos trabalhadores são pais no periodo de um ano. (variavel conforme realidade da empresa).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1" shapeId="0" xr:uid="{00000000-0006-0000-0A00-00000E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>0,08 (8%) - Segundo IBGE 8% dos empregados (nivel) nacional sofrem acidente durante o ano. (variavel conforme realidade da empresa).</t>
        </r>
      </text>
    </comment>
    <comment ref="H88" authorId="1" shapeId="0" xr:uid="{00000000-0006-0000-0A00-00000F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ano. (variavel 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2" shapeId="0" xr:uid="{00000000-0006-0000-0A00-000010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2" shapeId="0" xr:uid="{00000000-0006-0000-0A00-000011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1" shapeId="0" xr:uid="{00000000-0006-0000-0A00-000012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<sst xmlns="http://schemas.openxmlformats.org/spreadsheetml/2006/main" count="2261" uniqueCount="261">
  <si>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</si>
  <si>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</si>
  <si>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</si>
  <si>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</si>
  <si>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</si>
  <si>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</si>
  <si>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</si>
  <si>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</si>
  <si>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</si>
  <si>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</si>
  <si>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</si>
  <si>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</si>
  <si>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</si>
  <si>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</si>
  <si>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</si>
  <si>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</si>
  <si>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</si>
  <si>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</si>
  <si>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</si>
  <si>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</si>
  <si>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</si>
  <si>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</si>
  <si>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</si>
  <si>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</si>
  <si>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</si>
  <si>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</si>
  <si>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</si>
  <si>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</si>
  <si>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</si>
  <si>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</si>
  <si>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</si>
  <si>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</si>
  <si>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</si>
  <si>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</si>
  <si>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</si>
  <si>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</si>
  <si>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</si>
  <si>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</si>
  <si>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</si>
  <si>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</si>
  <si>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</si>
  <si>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</si>
  <si>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</si>
  <si>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</si>
  <si>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</si>
  <si>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</si>
  <si>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</si>
  <si>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</si>
  <si>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</si>
  <si>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</si>
  <si>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</si>
  <si>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</si>
  <si>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</si>
  <si>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</si>
  <si>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</si>
  <si>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</si>
  <si>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</si>
  <si>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</si>
  <si>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</si>
  <si>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</si>
  <si>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</si>
  <si>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</si>
  <si>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</si>
  <si>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</si>
  <si>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</si>
  <si>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</si>
  <si>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</si>
  <si>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</si>
  <si>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</si>
  <si>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</si>
  <si>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</si>
  <si>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</si>
  <si>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</si>
  <si>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</si>
  <si>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</si>
  <si>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</si>
  <si>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</si>
  <si>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</si>
  <si>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</si>
  <si>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</si>
  <si>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</si>
  <si>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</si>
  <si>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</si>
  <si>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</si>
  <si>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</si>
  <si>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</si>
  <si>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</si>
  <si>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</si>
  <si>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</si>
  <si>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</si>
  <si>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</si>
  <si>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</si>
  <si>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</si>
  <si>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</si>
  <si>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</si>
  <si>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</si>
  <si>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</si>
  <si>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</si>
  <si>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</si>
  <si>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</si>
  <si>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</si>
  <si>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</si>
  <si>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</si>
  <si>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</si>
  <si>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</si>
  <si>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</si>
  <si>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</si>
  <si>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</si>
  <si>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</si>
  <si>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</si>
  <si>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</si>
  <si>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</si>
  <si>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</si>
  <si>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</si>
  <si>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</si>
  <si>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</si>
  <si>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</si>
  <si>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</si>
  <si>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</si>
  <si>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</si>
  <si>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</si>
  <si>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</si>
  <si>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</si>
  <si>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</si>
  <si>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</si>
  <si>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</si>
  <si>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</si>
  <si>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</si>
  <si>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</si>
  <si>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</si>
  <si>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</si>
  <si>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</si>
  <si>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</si>
  <si>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</si>
  <si>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</si>
  <si>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</si>
  <si>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</si>
  <si>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</si>
  <si>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</si>
  <si>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</si>
  <si>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</si>
  <si>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</si>
  <si>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</si>
  <si>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</si>
  <si>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</si>
  <si>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</si>
  <si>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</si>
  <si>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</si>
  <si>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</si>
  <si>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</si>
  <si>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</si>
  <si>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</si>
  <si>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</si>
  <si>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</si>
  <si>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</si>
  <si>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</si>
  <si>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</si>
  <si>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</si>
  <si>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</si>
  <si>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</si>
  <si>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</si>
  <si>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</si>
  <si>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</si>
  <si>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</si>
  <si>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</si>
  <si>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</si>
  <si>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</si>
  <si>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</si>
  <si>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</si>
  <si>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</si>
  <si>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</si>
  <si>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</si>
  <si>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</si>
  <si>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</si>
  <si>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</si>
  <si>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</si>
  <si>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</si>
  <si>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</si>
  <si>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</si>
  <si>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</si>
  <si>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</si>
  <si>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</si>
  <si>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</si>
  <si>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</si>
  <si>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</si>
  <si>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</si>
  <si>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</si>
  <si>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</si>
  <si>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</si>
  <si>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</si>
  <si>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</si>
  <si>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</si>
  <si>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TOTAL DE ENDEREÇOS</t>
  </si>
  <si>
    <t>TOTAL DE VIGILANTES</t>
  </si>
  <si>
    <t>TOTAL DE POSTOS</t>
  </si>
  <si>
    <t>COMPOSIÇÃO DE CUSTOS</t>
  </si>
  <si>
    <t>Nº Processo Nº 08220.003380/2019-70</t>
  </si>
  <si>
    <t>CBO 5173-30</t>
  </si>
  <si>
    <t>Outros: Intervalo Intrajornada</t>
  </si>
  <si>
    <t>01/03/2019</t>
  </si>
  <si>
    <t>Seguro de Vida</t>
  </si>
  <si>
    <t>Armamento</t>
  </si>
  <si>
    <t>SESSPAC - AC00013/2019</t>
  </si>
  <si>
    <t>SESSPAC - AC00013/2019 - VIGILANTE</t>
  </si>
  <si>
    <t>SERVIÇO DE VIGILÂNCIA ARMADA- DIURNO - ESCALA 12X36</t>
  </si>
  <si>
    <t xml:space="preserve">Salário-base </t>
  </si>
  <si>
    <t>Quantidade de Postos</t>
  </si>
  <si>
    <t>Qtd. de Vigilantes por Posto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</si>
  <si>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</si>
  <si>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</si>
  <si>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</si>
  <si>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</si>
  <si>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VALOR TOTAL (CONTRATO DE 20 MESES) (A x B x C)</t>
  </si>
  <si>
    <t>Par de Botas</t>
  </si>
  <si>
    <t>Munição calibre 38 (PCT. c/ 10 Und.)</t>
  </si>
  <si>
    <t>Transporte (15 dias úteis)</t>
  </si>
  <si>
    <t>por Unidade</t>
  </si>
  <si>
    <t xml:space="preserve"> SESSPAC - AC00013/2019 - VIGILANTE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</si>
  <si>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</si>
  <si>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</si>
  <si>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</si>
  <si>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</si>
  <si>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</si>
  <si>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 xml:space="preserve">Multa sobre o FGTS e contribuições sociais 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</si>
  <si>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</si>
  <si>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</si>
  <si>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</si>
  <si>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</si>
  <si>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</si>
  <si>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</si>
  <si>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Valor Global (contrato para 12 meses)</t>
  </si>
  <si>
    <t>QUANTIDADE ESTIMADA (CONTRATO DE 12 MESES)</t>
  </si>
  <si>
    <t>Multa sobre o FGTS e contribuições sociais sobre o aviso prévio indenizado</t>
  </si>
  <si>
    <t>Vigilância Diurno 12x36</t>
  </si>
  <si>
    <t>Vigilância Noturno 12x36</t>
  </si>
  <si>
    <t>Vigilância 44 Horas Semanais</t>
  </si>
  <si>
    <t>Valor global da proposta - Contrato de 12 meses
(Valor mensal do serviço multiplicado por 12 (meses), número de meses do
contrato).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</si>
  <si>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</si>
  <si>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</si>
  <si>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</si>
  <si>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</si>
  <si>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 cobertura Férias</t>
  </si>
  <si>
    <t>Substituto nas Ausências Legais</t>
  </si>
  <si>
    <t>Substituto no Afastamento Maternidade</t>
  </si>
  <si>
    <t>Substitiuto na Ausência por acidente de trabalho</t>
  </si>
  <si>
    <t/>
  </si>
  <si>
    <t>Valor Global (contrato de 12 meses)</t>
  </si>
  <si>
    <t>EPITACIOLÂNDIA/ACRE</t>
  </si>
  <si>
    <t>CRUZEIRO DO SUM/ACRE</t>
  </si>
  <si>
    <t>CRUZEIRO DO SUL/ACRE</t>
  </si>
  <si>
    <t>CZS BALSA/ACRE</t>
  </si>
  <si>
    <t>Nº Processo Nº</t>
  </si>
  <si>
    <t>SÃO PAULO / SP</t>
  </si>
  <si>
    <t>01/01/2021</t>
  </si>
  <si>
    <t>Vigilância Diruna 12x36</t>
  </si>
  <si>
    <r>
      <t xml:space="preserve">Posto de vigilância ostensiva armada, de </t>
    </r>
    <r>
      <rPr>
        <b/>
        <u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do edifício sede do Conselho Regional dos Representantes Comerciais no Estado de São Paulo - CORE-SP</t>
    </r>
    <r>
      <rPr>
        <b/>
        <sz val="8"/>
        <rFont val="Arial"/>
        <family val="2"/>
      </rPr>
      <t xml:space="preserve"> </t>
    </r>
  </si>
  <si>
    <t xml:space="preserve">ITEM </t>
  </si>
  <si>
    <t>SP/00122/2021</t>
  </si>
  <si>
    <t>XX/XX/XXXX</t>
  </si>
  <si>
    <t>Dia __/___/2021 às ___:___ horas</t>
  </si>
  <si>
    <t>Licitação Nº  _______/2021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</si>
</sst>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  <numFmt numFmtId="172" formatCode="0.0000000"/>
    <numFmt numFmtId="173" formatCode="&quot;R$&quot;#,##0.00"/>
  </numFmts>
  <fonts count="69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color indexed="81"/>
      <name val="Segoe UI"/>
      <family val="2"/>
    </font>
    <font>
      <sz val="7.5"/>
      <color indexed="81"/>
      <name val="Segoe UI"/>
      <family val="2"/>
    </font>
    <font>
      <b/>
      <sz val="8"/>
      <color indexed="81"/>
      <name val="Times New Roman"/>
      <family val="1"/>
    </font>
    <font>
      <sz val="8"/>
      <color indexed="81"/>
      <name val="Times New Roman"/>
      <family val="1"/>
    </font>
    <font>
      <sz val="8"/>
      <color indexed="8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color rgb="FF000000"/>
      <name val="Calibri"/>
      <family val="2"/>
      <scheme val="minor"/>
    </font>
    <font>
      <b/>
      <u/>
      <sz val="10"/>
      <color indexed="81"/>
      <name val="Times New Roman"/>
      <family val="1"/>
    </font>
    <font>
      <b/>
      <u/>
      <sz val="8"/>
      <color indexed="81"/>
      <name val="Times New Roman"/>
      <family val="1"/>
    </font>
    <font>
      <b/>
      <sz val="7.5"/>
      <color indexed="81"/>
      <name val="Segoe UI"/>
      <family val="2"/>
    </font>
    <font>
      <b/>
      <sz val="8"/>
      <color indexed="81"/>
      <name val="Segoe UI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color theme="0"/>
      <name val="Arial"/>
      <family val="2"/>
      <charset val="1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1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</cellStyleXfs>
  <cellXfs count="348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2" fillId="0" borderId="0" xfId="41" applyFont="1"/>
    <xf numFmtId="0" fontId="42" fillId="0" borderId="0" xfId="41" applyFont="1" applyBorder="1" applyAlignment="1">
      <alignment horizontal="center" vertical="center"/>
    </xf>
    <xf numFmtId="0" fontId="42" fillId="0" borderId="0" xfId="41" applyFont="1" applyBorder="1"/>
    <xf numFmtId="0" fontId="42" fillId="0" borderId="0" xfId="41" applyFont="1" applyBorder="1" applyAlignment="1">
      <alignment horizontal="center"/>
    </xf>
    <xf numFmtId="0" fontId="42" fillId="0" borderId="0" xfId="41" applyFont="1" applyBorder="1" applyAlignment="1">
      <alignment wrapText="1"/>
    </xf>
    <xf numFmtId="169" fontId="44" fillId="3" borderId="29" xfId="41" applyNumberFormat="1" applyFont="1" applyFill="1" applyBorder="1"/>
    <xf numFmtId="0" fontId="43" fillId="0" borderId="0" xfId="41" applyFont="1"/>
    <xf numFmtId="164" fontId="45" fillId="3" borderId="29" xfId="41" applyNumberFormat="1" applyFont="1" applyFill="1" applyBorder="1" applyAlignment="1">
      <alignment horizontal="center" vertical="center" wrapText="1"/>
    </xf>
    <xf numFmtId="0" fontId="42" fillId="0" borderId="29" xfId="41" applyFont="1" applyBorder="1"/>
    <xf numFmtId="0" fontId="7" fillId="0" borderId="29" xfId="41" applyBorder="1"/>
    <xf numFmtId="0" fontId="45" fillId="3" borderId="29" xfId="41" applyFont="1" applyFill="1" applyBorder="1" applyAlignment="1">
      <alignment horizontal="center" vertical="center" wrapText="1"/>
    </xf>
    <xf numFmtId="0" fontId="42" fillId="0" borderId="0" xfId="41" applyFont="1" applyAlignment="1">
      <alignment horizontal="left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69" fontId="33" fillId="7" borderId="1" xfId="0" applyNumberFormat="1" applyFont="1" applyFill="1" applyBorder="1" applyAlignment="1">
      <alignment horizontal="center" vertical="center" wrapText="1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169" fontId="33" fillId="7" borderId="1" xfId="0" applyNumberFormat="1" applyFont="1" applyFill="1" applyBorder="1" applyAlignment="1">
      <alignment horizontal="right" vertical="center"/>
    </xf>
    <xf numFmtId="169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9" fontId="7" fillId="3" borderId="0" xfId="39" applyNumberFormat="1" applyFill="1"/>
    <xf numFmtId="170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2" fontId="7" fillId="3" borderId="0" xfId="46" applyNumberFormat="1" applyFont="1" applyFill="1"/>
    <xf numFmtId="0" fontId="7" fillId="3" borderId="0" xfId="39" applyFill="1" applyAlignment="1">
      <alignment horizontal="right"/>
    </xf>
    <xf numFmtId="0" fontId="50" fillId="3" borderId="46" xfId="39" applyFont="1" applyFill="1" applyBorder="1" applyAlignment="1">
      <alignment horizontal="center" vertical="center"/>
    </xf>
    <xf numFmtId="0" fontId="50" fillId="3" borderId="45" xfId="39" applyFont="1" applyFill="1" applyBorder="1" applyAlignment="1">
      <alignment horizontal="center" vertical="center"/>
    </xf>
    <xf numFmtId="168" fontId="50" fillId="3" borderId="45" xfId="37" applyFont="1" applyFill="1" applyBorder="1" applyAlignment="1">
      <alignment horizontal="center" vertical="center"/>
    </xf>
    <xf numFmtId="0" fontId="50" fillId="3" borderId="44" xfId="39" applyFont="1" applyFill="1" applyBorder="1" applyAlignment="1">
      <alignment horizontal="center" vertical="center"/>
    </xf>
    <xf numFmtId="0" fontId="50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50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7" fillId="0" borderId="0" xfId="41" applyFont="1" applyAlignment="1">
      <alignment horizontal="center"/>
    </xf>
    <xf numFmtId="0" fontId="42" fillId="0" borderId="0" xfId="41" applyFont="1" applyAlignment="1">
      <alignment horizontal="left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9" fillId="0" borderId="29" xfId="0" applyFont="1" applyBorder="1" applyAlignment="1">
      <alignment horizontal="center" vertical="center" wrapText="1"/>
    </xf>
    <xf numFmtId="0" fontId="61" fillId="0" borderId="29" xfId="0" applyFont="1" applyBorder="1" applyAlignment="1">
      <alignment horizontal="center" vertical="center" wrapText="1"/>
    </xf>
    <xf numFmtId="169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9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9" fontId="50" fillId="37" borderId="29" xfId="39" applyNumberFormat="1" applyFont="1" applyFill="1" applyBorder="1" applyAlignment="1">
      <alignment horizontal="center" vertical="center"/>
    </xf>
    <xf numFmtId="1" fontId="7" fillId="3" borderId="29" xfId="39" applyNumberFormat="1" applyFont="1" applyFill="1" applyBorder="1" applyAlignment="1">
      <alignment horizontal="center" vertical="center"/>
    </xf>
    <xf numFmtId="169" fontId="7" fillId="7" borderId="29" xfId="37" applyNumberFormat="1" applyFont="1" applyFill="1" applyBorder="1" applyAlignment="1">
      <alignment horizontal="center" vertical="center" wrapText="1"/>
    </xf>
    <xf numFmtId="169" fontId="44" fillId="3" borderId="29" xfId="37" applyNumberFormat="1" applyFont="1" applyFill="1" applyBorder="1" applyAlignment="1">
      <alignment horizontal="center" vertical="center"/>
    </xf>
    <xf numFmtId="0" fontId="53" fillId="36" borderId="0" xfId="39" applyFont="1" applyFill="1" applyAlignment="1">
      <alignment horizontal="center" vertical="center" textRotation="90"/>
    </xf>
    <xf numFmtId="169" fontId="50" fillId="3" borderId="29" xfId="39" applyNumberFormat="1" applyFont="1" applyFill="1" applyBorder="1" applyAlignment="1">
      <alignment horizontal="center" vertical="center" wrapText="1"/>
    </xf>
    <xf numFmtId="0" fontId="0" fillId="0" borderId="29" xfId="0" applyFont="1" applyBorder="1"/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0" fontId="43" fillId="0" borderId="29" xfId="41" applyFont="1" applyBorder="1" applyAlignment="1">
      <alignment horizontal="center" vertical="center"/>
    </xf>
    <xf numFmtId="173" fontId="68" fillId="0" borderId="0" xfId="0" applyNumberFormat="1" applyFont="1"/>
    <xf numFmtId="43" fontId="68" fillId="0" borderId="0" xfId="60" applyFont="1"/>
    <xf numFmtId="0" fontId="7" fillId="0" borderId="33" xfId="41" applyBorder="1" applyAlignment="1">
      <alignment horizontal="center" vertical="center"/>
    </xf>
    <xf numFmtId="0" fontId="68" fillId="0" borderId="0" xfId="0" applyFont="1"/>
    <xf numFmtId="0" fontId="41" fillId="3" borderId="30" xfId="41" applyFont="1" applyFill="1" applyBorder="1" applyAlignment="1">
      <alignment horizontal="center" vertical="center" wrapText="1"/>
    </xf>
    <xf numFmtId="0" fontId="41" fillId="3" borderId="31" xfId="41" applyFont="1" applyFill="1" applyBorder="1" applyAlignment="1">
      <alignment horizontal="center" vertical="center" wrapText="1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42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0" fontId="7" fillId="0" borderId="0" xfId="41" applyBorder="1" applyAlignment="1">
      <alignment horizontal="center"/>
    </xf>
    <xf numFmtId="0" fontId="45" fillId="3" borderId="29" xfId="41" applyFont="1" applyFill="1" applyBorder="1" applyAlignment="1">
      <alignment horizontal="center" vertical="center" wrapText="1"/>
    </xf>
    <xf numFmtId="0" fontId="43" fillId="0" borderId="0" xfId="41" applyFont="1" applyBorder="1" applyAlignment="1">
      <alignment horizontal="justify" vertical="justify" wrapText="1"/>
    </xf>
    <xf numFmtId="0" fontId="43" fillId="0" borderId="0" xfId="41" applyFont="1" applyBorder="1" applyAlignment="1">
      <alignment horizontal="left" vertical="center" wrapText="1"/>
    </xf>
    <xf numFmtId="0" fontId="43" fillId="0" borderId="0" xfId="41" applyFont="1" applyBorder="1" applyAlignment="1">
      <alignment horizontal="left" vertical="justify" wrapText="1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48" fillId="0" borderId="0" xfId="41" applyFont="1" applyAlignment="1">
      <alignment horizontal="center"/>
    </xf>
    <xf numFmtId="0" fontId="47" fillId="0" borderId="0" xfId="41" applyFont="1" applyAlignment="1">
      <alignment horizontal="center"/>
    </xf>
    <xf numFmtId="0" fontId="43" fillId="0" borderId="0" xfId="41" applyFont="1" applyAlignment="1">
      <alignment horizontal="left"/>
    </xf>
    <xf numFmtId="0" fontId="51" fillId="36" borderId="0" xfId="39" applyFont="1" applyFill="1" applyAlignment="1">
      <alignment horizontal="center"/>
    </xf>
    <xf numFmtId="0" fontId="53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2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</cellXfs>
  <cellStyles count="61">
    <cellStyle name="20% - Ênfase1 2" xfId="4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Incorreto 2" xfId="33" xr:uid="{00000000-0005-0000-0000-00001D000000}"/>
    <cellStyle name="Moeda" xfId="1" builtinId="4"/>
    <cellStyle name="Moeda 2" xfId="35" xr:uid="{00000000-0005-0000-0000-00001F000000}"/>
    <cellStyle name="Moeda 3" xfId="36" xr:uid="{00000000-0005-0000-0000-000020000000}"/>
    <cellStyle name="Moeda 4" xfId="37" xr:uid="{00000000-0005-0000-0000-000021000000}"/>
    <cellStyle name="Moeda 5" xfId="34" xr:uid="{00000000-0005-0000-0000-000022000000}"/>
    <cellStyle name="Neutra 2" xfId="38" xr:uid="{00000000-0005-0000-0000-000023000000}"/>
    <cellStyle name="Normal" xfId="0" builtinId="0"/>
    <cellStyle name="Normal 2" xfId="39" xr:uid="{00000000-0005-0000-0000-000025000000}"/>
    <cellStyle name="Normal 2 2" xfId="40" xr:uid="{00000000-0005-0000-0000-000026000000}"/>
    <cellStyle name="Normal 3" xfId="41" xr:uid="{00000000-0005-0000-0000-000027000000}"/>
    <cellStyle name="Normal 4" xfId="42" xr:uid="{00000000-0005-0000-0000-000028000000}"/>
    <cellStyle name="Normal 5" xfId="43" xr:uid="{00000000-0005-0000-0000-000029000000}"/>
    <cellStyle name="Normal 6" xfId="3" xr:uid="{00000000-0005-0000-0000-00002A000000}"/>
    <cellStyle name="Normal 7" xfId="59" xr:uid="{00000000-0005-0000-0000-00002B000000}"/>
    <cellStyle name="Nota 2" xfId="44" xr:uid="{00000000-0005-0000-0000-00002C000000}"/>
    <cellStyle name="Porcentagem" xfId="2" builtinId="5"/>
    <cellStyle name="Porcentagem 2" xfId="46" xr:uid="{00000000-0005-0000-0000-00002E000000}"/>
    <cellStyle name="Porcentagem 3" xfId="47" xr:uid="{00000000-0005-0000-0000-00002F000000}"/>
    <cellStyle name="Porcentagem 4" xfId="45" xr:uid="{00000000-0005-0000-0000-000030000000}"/>
    <cellStyle name="Saída 2" xfId="48" xr:uid="{00000000-0005-0000-0000-000031000000}"/>
    <cellStyle name="Separador de milhares 2" xfId="49" xr:uid="{00000000-0005-0000-0000-000032000000}"/>
    <cellStyle name="Texto de Aviso 2" xfId="50" xr:uid="{00000000-0005-0000-0000-000033000000}"/>
    <cellStyle name="Texto Explicativo 2" xfId="51" xr:uid="{00000000-0005-0000-0000-000034000000}"/>
    <cellStyle name="Título 1 2" xfId="52" xr:uid="{00000000-0005-0000-0000-000035000000}"/>
    <cellStyle name="Título 2 2" xfId="53" xr:uid="{00000000-0005-0000-0000-000036000000}"/>
    <cellStyle name="Título 3 2" xfId="54" xr:uid="{00000000-0005-0000-0000-000037000000}"/>
    <cellStyle name="Título 4 2" xfId="55" xr:uid="{00000000-0005-0000-0000-000038000000}"/>
    <cellStyle name="Título 5" xfId="56" xr:uid="{00000000-0005-0000-0000-000039000000}"/>
    <cellStyle name="Total 2" xfId="57" xr:uid="{00000000-0005-0000-0000-00003A000000}"/>
    <cellStyle name="Vírgula" xfId="60" builtinId="3"/>
    <cellStyle name="Vírgula 2" xfId="58" xr:uid="{00000000-0005-0000-0000-00003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ercial%20-%20CONTAGEM/Propostas/Propostas2021/Core%20SP/C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48 SEG SEX"/>
      <sheetName val="44 SEG SAB"/>
      <sheetName val="10 DIU SEG-SEX"/>
      <sheetName val="12 DIU SEG-SEX"/>
      <sheetName val="12 DIU SEG-DOM"/>
      <sheetName val="12 NOT SEG-DOM"/>
      <sheetName val="12 NOT SEG-SEX SDF 24 (3h )"/>
      <sheetName val="12 NOT SEG-SEX-SDF 24"/>
      <sheetName val="24H SEG-DOM "/>
      <sheetName val="4x2 24H SEG-DOM"/>
      <sheetName val="Dados"/>
    </sheetNames>
    <sheetDataSet>
      <sheetData sheetId="0"/>
      <sheetData sheetId="1"/>
      <sheetData sheetId="2"/>
      <sheetData sheetId="3"/>
      <sheetData sheetId="4"/>
      <sheetData sheetId="5">
        <row r="8">
          <cell r="A8">
            <v>1666.57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I49"/>
  <sheetViews>
    <sheetView showGridLines="0" view="pageBreakPreview" topLeftCell="A19" zoomScaleNormal="100" zoomScaleSheetLayoutView="100" workbookViewId="0">
      <selection activeCell="G23" sqref="G23"/>
    </sheetView>
  </sheetViews>
  <sheetFormatPr defaultColWidth="9.140625" defaultRowHeight="12.75" x14ac:dyDescent="0.2"/>
  <cols>
    <col min="1" max="1" width="9.140625" style="72"/>
    <col min="2" max="2" width="9.140625" style="72" customWidth="1"/>
    <col min="3" max="3" width="42.42578125" style="72" customWidth="1"/>
    <col min="4" max="4" width="15.7109375" style="72" customWidth="1"/>
    <col min="5" max="6" width="18.7109375" style="72" customWidth="1"/>
    <col min="7" max="7" width="16.7109375" style="72" customWidth="1"/>
    <col min="8" max="8" width="17.7109375" style="72" customWidth="1"/>
    <col min="9" max="9" width="16.7109375" style="72" bestFit="1" customWidth="1"/>
    <col min="10" max="10" width="18.5703125" style="72" customWidth="1"/>
    <col min="11" max="12" width="9.140625" style="72"/>
    <col min="13" max="13" width="16.7109375" style="72" bestFit="1" customWidth="1"/>
    <col min="14" max="16384" width="9.140625" style="72"/>
  </cols>
  <sheetData>
    <row r="3" spans="2:9" ht="18" x14ac:dyDescent="0.25">
      <c r="C3" s="195" t="s">
        <v>149</v>
      </c>
      <c r="D3" s="196"/>
      <c r="E3" s="196"/>
      <c r="F3" s="140"/>
    </row>
    <row r="4" spans="2:9" ht="21" x14ac:dyDescent="0.2">
      <c r="B4" s="75"/>
      <c r="C4" s="185" t="s">
        <v>148</v>
      </c>
      <c r="D4" s="185"/>
      <c r="E4" s="185"/>
      <c r="F4" s="143"/>
      <c r="G4" s="75"/>
      <c r="H4" s="75"/>
      <c r="I4" s="75"/>
    </row>
    <row r="5" spans="2:9" ht="21" x14ac:dyDescent="0.2">
      <c r="B5" s="75"/>
      <c r="C5" s="185"/>
      <c r="D5" s="185"/>
      <c r="E5" s="185"/>
      <c r="F5" s="143"/>
      <c r="G5" s="75"/>
      <c r="H5" s="75"/>
      <c r="I5" s="75"/>
    </row>
    <row r="6" spans="2:9" ht="38.25" customHeight="1" x14ac:dyDescent="0.2">
      <c r="B6" s="75"/>
      <c r="C6" s="185"/>
      <c r="D6" s="185"/>
      <c r="E6" s="185"/>
      <c r="F6" s="143"/>
      <c r="G6" s="75"/>
      <c r="H6" s="75"/>
      <c r="I6" s="75"/>
    </row>
    <row r="7" spans="2:9" x14ac:dyDescent="0.2">
      <c r="B7" s="186" t="s">
        <v>147</v>
      </c>
      <c r="C7" s="186"/>
      <c r="D7" s="186"/>
      <c r="E7" s="86"/>
      <c r="F7" s="141"/>
      <c r="G7" s="75"/>
      <c r="H7" s="75"/>
      <c r="I7" s="75"/>
    </row>
    <row r="8" spans="2:9" x14ac:dyDescent="0.2">
      <c r="B8" s="187" t="s">
        <v>146</v>
      </c>
      <c r="C8" s="186"/>
      <c r="D8" s="86"/>
      <c r="E8" s="86"/>
      <c r="F8" s="141"/>
      <c r="G8" s="75"/>
      <c r="H8" s="75"/>
      <c r="I8" s="75"/>
    </row>
    <row r="9" spans="2:9" x14ac:dyDescent="0.2">
      <c r="B9" s="187" t="s">
        <v>145</v>
      </c>
      <c r="C9" s="186"/>
      <c r="D9" s="86"/>
      <c r="E9" s="86"/>
      <c r="F9" s="141"/>
      <c r="G9" s="75"/>
      <c r="H9" s="75"/>
      <c r="I9" s="75"/>
    </row>
    <row r="10" spans="2:9" x14ac:dyDescent="0.2">
      <c r="B10" s="187" t="s">
        <v>152</v>
      </c>
      <c r="C10" s="186"/>
      <c r="D10" s="86"/>
      <c r="E10" s="86"/>
      <c r="F10" s="141"/>
      <c r="G10" s="75"/>
      <c r="H10" s="75"/>
      <c r="I10" s="75"/>
    </row>
    <row r="11" spans="2:9" x14ac:dyDescent="0.2">
      <c r="B11" s="187" t="s">
        <v>144</v>
      </c>
      <c r="C11" s="186"/>
      <c r="D11" s="186"/>
      <c r="E11" s="186"/>
      <c r="F11" s="141"/>
      <c r="G11" s="75"/>
      <c r="H11" s="75"/>
      <c r="I11" s="75"/>
    </row>
    <row r="12" spans="2:9" x14ac:dyDescent="0.2">
      <c r="B12" s="187" t="s">
        <v>143</v>
      </c>
      <c r="C12" s="186"/>
      <c r="D12" s="86"/>
      <c r="E12" s="86"/>
      <c r="F12" s="141"/>
      <c r="G12" s="75"/>
      <c r="H12" s="75"/>
      <c r="I12" s="75"/>
    </row>
    <row r="13" spans="2:9" x14ac:dyDescent="0.2">
      <c r="B13" s="187" t="s">
        <v>142</v>
      </c>
      <c r="C13" s="186"/>
      <c r="D13" s="86"/>
      <c r="E13" s="86"/>
      <c r="F13" s="141"/>
      <c r="G13" s="75"/>
      <c r="H13" s="75"/>
      <c r="I13" s="75"/>
    </row>
    <row r="14" spans="2:9" x14ac:dyDescent="0.2">
      <c r="B14" s="186" t="s">
        <v>141</v>
      </c>
      <c r="C14" s="186"/>
      <c r="D14" s="86"/>
      <c r="E14" s="86"/>
      <c r="F14" s="141"/>
      <c r="G14" s="75"/>
      <c r="H14" s="75"/>
      <c r="I14" s="75"/>
    </row>
    <row r="15" spans="2:9" x14ac:dyDescent="0.2">
      <c r="B15" s="187" t="s">
        <v>140</v>
      </c>
      <c r="C15" s="186"/>
      <c r="D15" s="86"/>
      <c r="E15" s="86"/>
      <c r="F15" s="141"/>
      <c r="G15" s="75"/>
      <c r="H15" s="75"/>
      <c r="I15" s="75"/>
    </row>
    <row r="16" spans="2:9" x14ac:dyDescent="0.2">
      <c r="B16" s="187" t="s">
        <v>139</v>
      </c>
      <c r="C16" s="186"/>
      <c r="D16" s="86"/>
      <c r="E16" s="86"/>
      <c r="F16" s="141"/>
      <c r="G16" s="75"/>
      <c r="H16" s="75"/>
      <c r="I16" s="75"/>
    </row>
    <row r="17" spans="1:9" x14ac:dyDescent="0.2">
      <c r="B17" s="197" t="s">
        <v>138</v>
      </c>
      <c r="C17" s="197"/>
      <c r="D17" s="86"/>
      <c r="E17" s="86"/>
      <c r="F17" s="141"/>
      <c r="G17" s="75"/>
      <c r="H17" s="75"/>
      <c r="I17" s="75"/>
    </row>
    <row r="18" spans="1:9" x14ac:dyDescent="0.2">
      <c r="B18" s="187" t="s">
        <v>137</v>
      </c>
      <c r="C18" s="186"/>
      <c r="D18" s="186"/>
      <c r="E18" s="86"/>
      <c r="F18" s="141"/>
      <c r="G18" s="75"/>
      <c r="H18" s="75"/>
      <c r="I18" s="75"/>
    </row>
    <row r="19" spans="1:9" x14ac:dyDescent="0.2">
      <c r="B19" s="75"/>
      <c r="C19" s="75"/>
      <c r="D19" s="75"/>
      <c r="E19" s="75"/>
      <c r="F19" s="75"/>
      <c r="G19" s="75"/>
      <c r="H19" s="75"/>
      <c r="I19" s="75"/>
    </row>
    <row r="20" spans="1:9" x14ac:dyDescent="0.2">
      <c r="B20" s="75"/>
      <c r="C20" s="75"/>
      <c r="D20" s="75"/>
      <c r="E20" s="75"/>
      <c r="F20" s="75"/>
      <c r="G20" s="75"/>
      <c r="H20" s="75"/>
      <c r="I20" s="75"/>
    </row>
    <row r="21" spans="1:9" ht="49.5" customHeight="1" x14ac:dyDescent="0.2">
      <c r="A21" s="89"/>
      <c r="B21" s="177" t="s">
        <v>87</v>
      </c>
      <c r="C21" s="85" t="s">
        <v>83</v>
      </c>
      <c r="D21" s="85" t="s">
        <v>136</v>
      </c>
      <c r="E21" s="85" t="s">
        <v>206</v>
      </c>
      <c r="F21" s="156" t="s">
        <v>207</v>
      </c>
      <c r="G21" s="85" t="s">
        <v>135</v>
      </c>
      <c r="H21" s="85" t="s">
        <v>246</v>
      </c>
      <c r="I21" s="75"/>
    </row>
    <row r="22" spans="1:9" ht="78.75" x14ac:dyDescent="0.2">
      <c r="A22" s="180"/>
      <c r="B22" s="177">
        <v>1</v>
      </c>
      <c r="C22" s="155" t="s">
        <v>255</v>
      </c>
      <c r="D22" s="87" t="s">
        <v>153</v>
      </c>
      <c r="E22" s="88">
        <v>1</v>
      </c>
      <c r="F22" s="88">
        <v>2</v>
      </c>
      <c r="G22" s="82">
        <v>0</v>
      </c>
      <c r="H22" s="82">
        <f t="shared" ref="H22:H23" si="0">G22*12</f>
        <v>0</v>
      </c>
      <c r="I22" s="75"/>
    </row>
    <row r="23" spans="1:9" ht="30.75" customHeight="1" x14ac:dyDescent="0.2">
      <c r="A23" s="84"/>
      <c r="B23" s="83"/>
      <c r="C23" s="182" t="s">
        <v>154</v>
      </c>
      <c r="D23" s="183"/>
      <c r="E23" s="184"/>
      <c r="F23" s="142"/>
      <c r="G23" s="165">
        <f>SUM(G22:G22)</f>
        <v>0</v>
      </c>
      <c r="H23" s="82">
        <f t="shared" si="0"/>
        <v>0</v>
      </c>
      <c r="I23" s="81"/>
    </row>
    <row r="24" spans="1:9" ht="15.75" x14ac:dyDescent="0.25">
      <c r="B24" s="75"/>
      <c r="C24" s="189" t="s">
        <v>151</v>
      </c>
      <c r="D24" s="189"/>
      <c r="E24" s="189"/>
      <c r="F24" s="189"/>
      <c r="G24" s="189"/>
      <c r="H24" s="80">
        <f>G23</f>
        <v>0</v>
      </c>
      <c r="I24" s="75"/>
    </row>
    <row r="25" spans="1:9" ht="15.75" x14ac:dyDescent="0.25">
      <c r="B25" s="75"/>
      <c r="C25" s="189" t="s">
        <v>230</v>
      </c>
      <c r="D25" s="189"/>
      <c r="E25" s="189"/>
      <c r="F25" s="189"/>
      <c r="G25" s="189"/>
      <c r="H25" s="80">
        <f>H23</f>
        <v>0</v>
      </c>
      <c r="I25" s="75"/>
    </row>
    <row r="26" spans="1:9" x14ac:dyDescent="0.2">
      <c r="B26" s="75"/>
      <c r="C26" s="75"/>
      <c r="D26" s="75"/>
      <c r="E26" s="75"/>
      <c r="F26" s="75"/>
      <c r="G26" s="75"/>
      <c r="H26" s="75"/>
      <c r="I26" s="75"/>
    </row>
    <row r="27" spans="1:9" ht="37.5" customHeight="1" x14ac:dyDescent="0.2">
      <c r="B27" s="190" t="s">
        <v>134</v>
      </c>
      <c r="C27" s="190"/>
      <c r="D27" s="190"/>
      <c r="E27" s="190"/>
      <c r="F27" s="190"/>
      <c r="G27" s="190"/>
      <c r="H27" s="77"/>
      <c r="I27" s="75"/>
    </row>
    <row r="28" spans="1:9" ht="24.75" customHeight="1" x14ac:dyDescent="0.2">
      <c r="B28" s="190" t="s">
        <v>133</v>
      </c>
      <c r="C28" s="190"/>
      <c r="D28" s="190"/>
      <c r="E28" s="190"/>
      <c r="F28" s="190"/>
      <c r="G28" s="190"/>
      <c r="H28" s="77"/>
      <c r="I28" s="75"/>
    </row>
    <row r="29" spans="1:9" ht="40.5" customHeight="1" x14ac:dyDescent="0.2">
      <c r="B29" s="191" t="s">
        <v>132</v>
      </c>
      <c r="C29" s="191"/>
      <c r="D29" s="191"/>
      <c r="E29" s="191"/>
      <c r="F29" s="191"/>
      <c r="G29" s="191"/>
      <c r="H29" s="75"/>
      <c r="I29" s="75"/>
    </row>
    <row r="30" spans="1:9" ht="27.75" customHeight="1" x14ac:dyDescent="0.2">
      <c r="B30" s="192" t="s">
        <v>131</v>
      </c>
      <c r="C30" s="192"/>
      <c r="D30" s="192"/>
      <c r="E30" s="192"/>
      <c r="F30" s="192"/>
      <c r="G30" s="192"/>
      <c r="H30" s="75"/>
      <c r="I30" s="75"/>
    </row>
    <row r="31" spans="1:9" ht="55.5" customHeight="1" x14ac:dyDescent="0.2">
      <c r="B31" s="192" t="s">
        <v>130</v>
      </c>
      <c r="C31" s="192"/>
      <c r="D31" s="192"/>
      <c r="E31" s="192"/>
      <c r="F31" s="192"/>
      <c r="G31" s="192"/>
      <c r="H31" s="75"/>
      <c r="I31" s="75"/>
    </row>
    <row r="32" spans="1:9" x14ac:dyDescent="0.2">
      <c r="B32" s="75"/>
      <c r="C32" s="79"/>
      <c r="D32" s="79"/>
      <c r="E32" s="79"/>
      <c r="F32" s="79"/>
      <c r="G32" s="75"/>
      <c r="H32" s="75"/>
      <c r="I32" s="75"/>
    </row>
    <row r="33" spans="2:9" x14ac:dyDescent="0.2">
      <c r="B33" s="75"/>
      <c r="C33" s="194" t="s">
        <v>129</v>
      </c>
      <c r="D33" s="194"/>
      <c r="E33" s="194"/>
      <c r="F33" s="146"/>
      <c r="G33" s="75"/>
      <c r="H33" s="75"/>
      <c r="I33" s="75"/>
    </row>
    <row r="34" spans="2:9" x14ac:dyDescent="0.2">
      <c r="B34" s="75"/>
      <c r="C34" s="78"/>
      <c r="D34" s="78"/>
      <c r="E34" s="78"/>
      <c r="F34" s="146"/>
      <c r="G34" s="75"/>
      <c r="H34" s="75"/>
      <c r="I34" s="75"/>
    </row>
    <row r="35" spans="2:9" ht="3" customHeight="1" x14ac:dyDescent="0.2">
      <c r="B35" s="75"/>
      <c r="C35" s="78"/>
      <c r="D35" s="78"/>
      <c r="E35" s="78"/>
      <c r="F35" s="146"/>
      <c r="G35" s="75"/>
      <c r="H35" s="75"/>
      <c r="I35" s="75"/>
    </row>
    <row r="36" spans="2:9" ht="16.5" hidden="1" customHeight="1" x14ac:dyDescent="0.2">
      <c r="B36" s="75"/>
      <c r="C36" s="77"/>
      <c r="D36" s="77"/>
      <c r="E36" s="77"/>
      <c r="F36" s="77"/>
      <c r="G36" s="75"/>
      <c r="H36" s="75"/>
      <c r="I36" s="75"/>
    </row>
    <row r="37" spans="2:9" x14ac:dyDescent="0.2">
      <c r="B37" s="75"/>
      <c r="C37" s="193" t="s">
        <v>128</v>
      </c>
      <c r="D37" s="193"/>
      <c r="E37" s="193"/>
      <c r="F37" s="145"/>
      <c r="G37" s="75"/>
      <c r="H37" s="75"/>
      <c r="I37" s="75"/>
    </row>
    <row r="38" spans="2:9" x14ac:dyDescent="0.2">
      <c r="B38" s="75"/>
      <c r="C38" s="193" t="s">
        <v>127</v>
      </c>
      <c r="D38" s="193"/>
      <c r="E38" s="193"/>
      <c r="F38" s="145"/>
      <c r="G38" s="75"/>
      <c r="H38" s="75"/>
      <c r="I38" s="75"/>
    </row>
    <row r="39" spans="2:9" x14ac:dyDescent="0.2">
      <c r="B39" s="75"/>
      <c r="C39" s="76"/>
      <c r="D39" s="76"/>
      <c r="E39" s="76"/>
      <c r="F39" s="76"/>
      <c r="G39" s="75"/>
      <c r="H39" s="75"/>
      <c r="I39" s="75"/>
    </row>
    <row r="40" spans="2:9" x14ac:dyDescent="0.2">
      <c r="B40" s="75"/>
      <c r="C40" s="76"/>
      <c r="D40" s="76"/>
      <c r="E40" s="76"/>
      <c r="F40" s="76"/>
      <c r="G40" s="75"/>
      <c r="H40" s="75"/>
      <c r="I40" s="75"/>
    </row>
    <row r="41" spans="2:9" x14ac:dyDescent="0.2">
      <c r="B41" s="75"/>
      <c r="C41" s="76"/>
      <c r="D41" s="76"/>
      <c r="E41" s="76"/>
      <c r="F41" s="76"/>
      <c r="G41" s="75"/>
      <c r="H41" s="75"/>
      <c r="I41" s="75"/>
    </row>
    <row r="42" spans="2:9" x14ac:dyDescent="0.2">
      <c r="C42" s="74"/>
      <c r="D42" s="74"/>
      <c r="E42" s="74"/>
      <c r="F42" s="74"/>
    </row>
    <row r="43" spans="2:9" x14ac:dyDescent="0.2">
      <c r="C43" s="74"/>
      <c r="D43" s="74"/>
      <c r="E43" s="74"/>
      <c r="F43" s="74"/>
    </row>
    <row r="44" spans="2:9" x14ac:dyDescent="0.2">
      <c r="C44" s="74"/>
      <c r="D44" s="74"/>
      <c r="E44" s="74"/>
      <c r="F44" s="74"/>
    </row>
    <row r="45" spans="2:9" x14ac:dyDescent="0.2">
      <c r="C45" s="188"/>
      <c r="D45" s="188"/>
      <c r="E45" s="188"/>
      <c r="F45" s="144"/>
    </row>
    <row r="46" spans="2:9" x14ac:dyDescent="0.2">
      <c r="C46" s="73"/>
      <c r="D46" s="73"/>
      <c r="E46" s="74"/>
      <c r="F46" s="74"/>
    </row>
    <row r="47" spans="2:9" x14ac:dyDescent="0.2">
      <c r="C47" s="73"/>
      <c r="D47" s="73"/>
      <c r="E47" s="74"/>
      <c r="F47" s="74"/>
    </row>
    <row r="48" spans="2:9" x14ac:dyDescent="0.2">
      <c r="C48" s="73"/>
      <c r="D48" s="73"/>
      <c r="E48" s="74"/>
      <c r="F48" s="74"/>
    </row>
    <row r="49" spans="3:6" x14ac:dyDescent="0.2">
      <c r="C49" s="73"/>
      <c r="D49" s="73"/>
      <c r="E49" s="73"/>
      <c r="F49" s="73"/>
    </row>
  </sheetData>
  <sheetProtection selectLockedCells="1" selectUnlockedCells="1"/>
  <mergeCells count="26">
    <mergeCell ref="B15:C15"/>
    <mergeCell ref="B16:C16"/>
    <mergeCell ref="B17:C17"/>
    <mergeCell ref="B18:D18"/>
    <mergeCell ref="C3:E3"/>
    <mergeCell ref="B12:C12"/>
    <mergeCell ref="B13:C13"/>
    <mergeCell ref="B9:C9"/>
    <mergeCell ref="B10:C10"/>
    <mergeCell ref="B11:E11"/>
    <mergeCell ref="C23:E23"/>
    <mergeCell ref="C4:E6"/>
    <mergeCell ref="B7:D7"/>
    <mergeCell ref="B8:C8"/>
    <mergeCell ref="C45:E45"/>
    <mergeCell ref="C24:G24"/>
    <mergeCell ref="C25:G25"/>
    <mergeCell ref="B27:G27"/>
    <mergeCell ref="B28:G28"/>
    <mergeCell ref="B29:G29"/>
    <mergeCell ref="B30:G30"/>
    <mergeCell ref="C38:E38"/>
    <mergeCell ref="B31:G31"/>
    <mergeCell ref="C33:E33"/>
    <mergeCell ref="C37:E37"/>
    <mergeCell ref="B14:C14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48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145"/>
  <sheetViews>
    <sheetView topLeftCell="A58" zoomScale="110" zoomScaleNormal="110" zoomScaleSheetLayoutView="100" workbookViewId="0">
      <selection activeCell="M69" sqref="M69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219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250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204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217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8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5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6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45"/>
  <sheetViews>
    <sheetView topLeftCell="A52" zoomScale="110" zoomScaleNormal="110" zoomScaleSheetLayoutView="100" workbookViewId="0">
      <selection activeCell="M58" sqref="M5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250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208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203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223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28" zoomScaleNormal="100" zoomScaleSheetLayoutView="100" workbookViewId="0">
      <selection activeCell="F23" sqref="F23"/>
    </sheetView>
  </sheetViews>
  <sheetFormatPr defaultColWidth="9.140625" defaultRowHeight="12.75" x14ac:dyDescent="0.2"/>
  <cols>
    <col min="1" max="1" width="9.140625" style="115"/>
    <col min="2" max="2" width="38.28515625" style="115" bestFit="1" customWidth="1"/>
    <col min="3" max="3" width="18.85546875" style="115" bestFit="1" customWidth="1"/>
    <col min="4" max="4" width="23.42578125" style="115" bestFit="1" customWidth="1"/>
    <col min="5" max="5" width="22.5703125" style="115" customWidth="1"/>
    <col min="6" max="6" width="21.28515625" style="115" customWidth="1"/>
    <col min="7" max="7" width="22.140625" style="158" customWidth="1"/>
    <col min="8" max="8" width="1.28515625" style="115" customWidth="1"/>
    <col min="9" max="10" width="9.140625" style="115"/>
    <col min="11" max="11" width="9.42578125" style="115" bestFit="1" customWidth="1"/>
    <col min="12" max="16384" width="9.140625" style="115"/>
  </cols>
  <sheetData>
    <row r="1" spans="1:8" x14ac:dyDescent="0.2">
      <c r="B1" s="123"/>
      <c r="C1" s="122"/>
    </row>
    <row r="3" spans="1:8" ht="15.75" x14ac:dyDescent="0.25">
      <c r="A3" s="139"/>
      <c r="B3" s="198" t="s">
        <v>195</v>
      </c>
      <c r="C3" s="198"/>
      <c r="D3" s="198"/>
      <c r="E3" s="198"/>
      <c r="F3" s="198"/>
      <c r="G3" s="198"/>
      <c r="H3" s="116"/>
    </row>
    <row r="4" spans="1:8" ht="13.5" thickBot="1" x14ac:dyDescent="0.25">
      <c r="A4" s="139"/>
      <c r="B4" s="119"/>
      <c r="C4" s="119"/>
      <c r="D4" s="119"/>
      <c r="E4" s="119"/>
      <c r="F4" s="119"/>
      <c r="G4" s="159"/>
      <c r="H4" s="116"/>
    </row>
    <row r="5" spans="1:8" x14ac:dyDescent="0.2">
      <c r="A5" s="139"/>
      <c r="B5" s="124" t="s">
        <v>256</v>
      </c>
      <c r="C5" s="125" t="s">
        <v>194</v>
      </c>
      <c r="D5" s="126" t="s">
        <v>193</v>
      </c>
      <c r="E5" s="127" t="s">
        <v>192</v>
      </c>
      <c r="F5" s="128"/>
      <c r="G5" s="159"/>
      <c r="H5" s="116"/>
    </row>
    <row r="6" spans="1:8" ht="13.5" thickBot="1" x14ac:dyDescent="0.25">
      <c r="A6" s="139"/>
      <c r="B6" s="129">
        <v>1</v>
      </c>
      <c r="C6" s="130">
        <v>1</v>
      </c>
      <c r="D6" s="131">
        <v>2</v>
      </c>
      <c r="E6" s="132">
        <v>1</v>
      </c>
      <c r="F6" s="133"/>
      <c r="G6" s="159"/>
      <c r="H6" s="116"/>
    </row>
    <row r="7" spans="1:8" x14ac:dyDescent="0.2">
      <c r="A7" s="139"/>
      <c r="B7" s="119"/>
      <c r="C7" s="119"/>
      <c r="D7" s="119"/>
      <c r="E7" s="119"/>
      <c r="F7" s="119"/>
      <c r="G7" s="159"/>
      <c r="H7" s="116"/>
    </row>
    <row r="8" spans="1:8" ht="18" customHeight="1" x14ac:dyDescent="0.2">
      <c r="A8" s="139"/>
      <c r="B8" s="119"/>
      <c r="C8" s="202" t="s">
        <v>211</v>
      </c>
      <c r="D8" s="203"/>
      <c r="E8" s="204"/>
      <c r="F8" s="119"/>
      <c r="G8" s="159"/>
      <c r="H8" s="121"/>
    </row>
    <row r="9" spans="1:8" x14ac:dyDescent="0.2">
      <c r="A9" s="139"/>
      <c r="B9" s="119"/>
      <c r="C9" s="119"/>
      <c r="D9" s="119"/>
      <c r="E9" s="119"/>
      <c r="F9" s="119"/>
      <c r="G9" s="159"/>
    </row>
    <row r="10" spans="1:8" ht="25.5" customHeight="1" x14ac:dyDescent="0.2">
      <c r="A10" s="139"/>
      <c r="B10" s="201" t="s">
        <v>191</v>
      </c>
      <c r="C10" s="201"/>
      <c r="D10" s="201"/>
      <c r="E10" s="201"/>
      <c r="F10" s="201"/>
      <c r="G10" s="201"/>
      <c r="H10" s="116"/>
    </row>
    <row r="11" spans="1:8" ht="25.5" x14ac:dyDescent="0.2">
      <c r="A11" s="139"/>
      <c r="B11" s="134" t="s">
        <v>190</v>
      </c>
      <c r="C11" s="134" t="s">
        <v>189</v>
      </c>
      <c r="D11" s="134" t="s">
        <v>150</v>
      </c>
      <c r="E11" s="134" t="s">
        <v>188</v>
      </c>
      <c r="F11" s="134" t="s">
        <v>187</v>
      </c>
      <c r="G11" s="134" t="s">
        <v>186</v>
      </c>
      <c r="H11" s="116"/>
    </row>
    <row r="12" spans="1:8" x14ac:dyDescent="0.2">
      <c r="A12" s="199" t="s">
        <v>185</v>
      </c>
      <c r="B12" s="135" t="s">
        <v>184</v>
      </c>
      <c r="C12" s="136" t="s">
        <v>160</v>
      </c>
      <c r="D12" s="164">
        <v>0</v>
      </c>
      <c r="E12" s="137">
        <v>2</v>
      </c>
      <c r="F12" s="137">
        <f t="shared" ref="F12:F18" si="0">$D$6</f>
        <v>2</v>
      </c>
      <c r="G12" s="160">
        <f>D12*E12*F12</f>
        <v>0</v>
      </c>
      <c r="H12" s="116"/>
    </row>
    <row r="13" spans="1:8" x14ac:dyDescent="0.2">
      <c r="A13" s="199"/>
      <c r="B13" s="135" t="s">
        <v>183</v>
      </c>
      <c r="C13" s="136" t="s">
        <v>160</v>
      </c>
      <c r="D13" s="164">
        <v>0</v>
      </c>
      <c r="E13" s="137">
        <v>2</v>
      </c>
      <c r="F13" s="137">
        <f t="shared" si="0"/>
        <v>2</v>
      </c>
      <c r="G13" s="160">
        <f t="shared" ref="G13:G18" si="1">D13*E13*F13</f>
        <v>0</v>
      </c>
      <c r="H13" s="116"/>
    </row>
    <row r="14" spans="1:8" x14ac:dyDescent="0.2">
      <c r="A14" s="199"/>
      <c r="B14" s="135" t="s">
        <v>182</v>
      </c>
      <c r="C14" s="136" t="s">
        <v>160</v>
      </c>
      <c r="D14" s="164">
        <v>0</v>
      </c>
      <c r="E14" s="137">
        <v>4</v>
      </c>
      <c r="F14" s="137">
        <f t="shared" si="0"/>
        <v>2</v>
      </c>
      <c r="G14" s="160">
        <f t="shared" si="1"/>
        <v>0</v>
      </c>
      <c r="H14" s="116"/>
    </row>
    <row r="15" spans="1:8" x14ac:dyDescent="0.2">
      <c r="A15" s="199"/>
      <c r="B15" s="135" t="s">
        <v>213</v>
      </c>
      <c r="C15" s="136" t="s">
        <v>160</v>
      </c>
      <c r="D15" s="164">
        <v>0</v>
      </c>
      <c r="E15" s="137">
        <v>2</v>
      </c>
      <c r="F15" s="137">
        <f t="shared" si="0"/>
        <v>2</v>
      </c>
      <c r="G15" s="160">
        <f t="shared" si="1"/>
        <v>0</v>
      </c>
      <c r="H15" s="116"/>
    </row>
    <row r="16" spans="1:8" x14ac:dyDescent="0.2">
      <c r="A16" s="199"/>
      <c r="B16" s="135" t="s">
        <v>181</v>
      </c>
      <c r="C16" s="136" t="s">
        <v>160</v>
      </c>
      <c r="D16" s="164">
        <v>0</v>
      </c>
      <c r="E16" s="137">
        <v>2</v>
      </c>
      <c r="F16" s="137">
        <f t="shared" si="0"/>
        <v>2</v>
      </c>
      <c r="G16" s="160">
        <f t="shared" si="1"/>
        <v>0</v>
      </c>
      <c r="H16" s="116"/>
    </row>
    <row r="17" spans="1:10" x14ac:dyDescent="0.2">
      <c r="A17" s="199"/>
      <c r="B17" s="135" t="s">
        <v>180</v>
      </c>
      <c r="C17" s="136" t="s">
        <v>160</v>
      </c>
      <c r="D17" s="164">
        <v>0</v>
      </c>
      <c r="E17" s="137">
        <v>2</v>
      </c>
      <c r="F17" s="137">
        <f t="shared" si="0"/>
        <v>2</v>
      </c>
      <c r="G17" s="160">
        <f t="shared" si="1"/>
        <v>0</v>
      </c>
      <c r="H17" s="116"/>
    </row>
    <row r="18" spans="1:10" x14ac:dyDescent="0.2">
      <c r="A18" s="199"/>
      <c r="B18" s="135" t="s">
        <v>179</v>
      </c>
      <c r="C18" s="136" t="s">
        <v>160</v>
      </c>
      <c r="D18" s="164">
        <v>0</v>
      </c>
      <c r="E18" s="137">
        <v>2</v>
      </c>
      <c r="F18" s="137">
        <f t="shared" si="0"/>
        <v>2</v>
      </c>
      <c r="G18" s="160">
        <f t="shared" si="1"/>
        <v>0</v>
      </c>
      <c r="H18" s="116"/>
    </row>
    <row r="19" spans="1:10" ht="25.5" customHeight="1" x14ac:dyDescent="0.2">
      <c r="A19" s="199"/>
      <c r="B19" s="200" t="s">
        <v>178</v>
      </c>
      <c r="C19" s="200"/>
      <c r="D19" s="200"/>
      <c r="E19" s="200"/>
      <c r="F19" s="200"/>
      <c r="G19" s="157">
        <f>SUM(G12:G18)</f>
        <v>0</v>
      </c>
      <c r="H19" s="116"/>
    </row>
    <row r="20" spans="1:10" ht="25.5" customHeight="1" x14ac:dyDescent="0.2">
      <c r="A20" s="199"/>
      <c r="B20" s="200" t="s">
        <v>177</v>
      </c>
      <c r="C20" s="200"/>
      <c r="D20" s="200"/>
      <c r="E20" s="200"/>
      <c r="F20" s="200"/>
      <c r="G20" s="157">
        <f>G19/D6</f>
        <v>0</v>
      </c>
      <c r="H20" s="116"/>
    </row>
    <row r="21" spans="1:10" ht="25.5" customHeight="1" x14ac:dyDescent="0.2">
      <c r="A21" s="199"/>
      <c r="B21" s="200" t="s">
        <v>176</v>
      </c>
      <c r="C21" s="200"/>
      <c r="D21" s="200"/>
      <c r="E21" s="200"/>
      <c r="F21" s="200"/>
      <c r="G21" s="162">
        <f>G20/12</f>
        <v>0</v>
      </c>
      <c r="H21" s="116"/>
    </row>
    <row r="22" spans="1:10" ht="42" customHeight="1" x14ac:dyDescent="0.2">
      <c r="A22" s="166"/>
      <c r="B22" s="134" t="s">
        <v>87</v>
      </c>
      <c r="C22" s="134" t="s">
        <v>189</v>
      </c>
      <c r="D22" s="134" t="s">
        <v>150</v>
      </c>
      <c r="E22" s="134" t="s">
        <v>231</v>
      </c>
      <c r="F22" s="134" t="s">
        <v>187</v>
      </c>
      <c r="G22" s="167" t="s">
        <v>212</v>
      </c>
      <c r="H22" s="116"/>
    </row>
    <row r="23" spans="1:10" s="119" customFormat="1" x14ac:dyDescent="0.2">
      <c r="A23" s="199" t="s">
        <v>175</v>
      </c>
      <c r="B23" s="135" t="s">
        <v>174</v>
      </c>
      <c r="C23" s="136" t="s">
        <v>216</v>
      </c>
      <c r="D23" s="164">
        <v>0</v>
      </c>
      <c r="E23" s="163">
        <v>1</v>
      </c>
      <c r="F23" s="138">
        <v>5</v>
      </c>
      <c r="G23" s="160">
        <f>D23*E23*F23</f>
        <v>0</v>
      </c>
      <c r="H23" s="120"/>
    </row>
    <row r="24" spans="1:10" s="119" customFormat="1" x14ac:dyDescent="0.2">
      <c r="A24" s="199"/>
      <c r="B24" s="135" t="s">
        <v>173</v>
      </c>
      <c r="C24" s="136" t="s">
        <v>157</v>
      </c>
      <c r="D24" s="164">
        <v>0</v>
      </c>
      <c r="E24" s="163">
        <v>1</v>
      </c>
      <c r="F24" s="138">
        <f>$C$6</f>
        <v>1</v>
      </c>
      <c r="G24" s="160">
        <f t="shared" ref="G24:G27" si="2">D24*E24*F24</f>
        <v>0</v>
      </c>
      <c r="H24" s="120"/>
    </row>
    <row r="25" spans="1:10" s="119" customFormat="1" x14ac:dyDescent="0.2">
      <c r="A25" s="199"/>
      <c r="B25" s="135" t="s">
        <v>214</v>
      </c>
      <c r="C25" s="136" t="s">
        <v>157</v>
      </c>
      <c r="D25" s="164">
        <v>0</v>
      </c>
      <c r="E25" s="163">
        <v>3</v>
      </c>
      <c r="F25" s="138">
        <f>$C$6</f>
        <v>1</v>
      </c>
      <c r="G25" s="160">
        <f t="shared" si="2"/>
        <v>0</v>
      </c>
      <c r="H25" s="120"/>
    </row>
    <row r="26" spans="1:10" s="119" customFormat="1" x14ac:dyDescent="0.2">
      <c r="A26" s="199"/>
      <c r="B26" s="135" t="s">
        <v>172</v>
      </c>
      <c r="C26" s="136" t="s">
        <v>160</v>
      </c>
      <c r="D26" s="164">
        <v>0</v>
      </c>
      <c r="E26" s="163">
        <v>1</v>
      </c>
      <c r="F26" s="138">
        <f>$D$6</f>
        <v>2</v>
      </c>
      <c r="G26" s="160">
        <f t="shared" si="2"/>
        <v>0</v>
      </c>
      <c r="H26" s="120"/>
    </row>
    <row r="27" spans="1:10" s="119" customFormat="1" x14ac:dyDescent="0.2">
      <c r="A27" s="199"/>
      <c r="B27" s="135" t="s">
        <v>171</v>
      </c>
      <c r="C27" s="136" t="s">
        <v>160</v>
      </c>
      <c r="D27" s="164">
        <v>0</v>
      </c>
      <c r="E27" s="163">
        <v>1</v>
      </c>
      <c r="F27" s="138">
        <f>$D$6</f>
        <v>2</v>
      </c>
      <c r="G27" s="160">
        <f t="shared" si="2"/>
        <v>0</v>
      </c>
      <c r="H27" s="120"/>
    </row>
    <row r="28" spans="1:10" ht="25.5" customHeight="1" x14ac:dyDescent="0.2">
      <c r="A28" s="199"/>
      <c r="B28" s="200" t="s">
        <v>226</v>
      </c>
      <c r="C28" s="200"/>
      <c r="D28" s="200"/>
      <c r="E28" s="200"/>
      <c r="F28" s="200"/>
      <c r="G28" s="157">
        <f>SUM(G23:G27)</f>
        <v>0</v>
      </c>
      <c r="H28" s="116"/>
    </row>
    <row r="29" spans="1:10" ht="25.5" customHeight="1" x14ac:dyDescent="0.2">
      <c r="A29" s="199"/>
      <c r="B29" s="200" t="s">
        <v>227</v>
      </c>
      <c r="C29" s="200"/>
      <c r="D29" s="200"/>
      <c r="E29" s="200"/>
      <c r="F29" s="200"/>
      <c r="G29" s="157">
        <f>G28/D6</f>
        <v>0</v>
      </c>
      <c r="H29" s="116"/>
    </row>
    <row r="30" spans="1:10" ht="25.5" customHeight="1" x14ac:dyDescent="0.2">
      <c r="A30" s="199"/>
      <c r="B30" s="200" t="s">
        <v>170</v>
      </c>
      <c r="C30" s="200"/>
      <c r="D30" s="200"/>
      <c r="E30" s="200"/>
      <c r="F30" s="200"/>
      <c r="G30" s="162">
        <f>G29/12</f>
        <v>0</v>
      </c>
      <c r="H30" s="116"/>
      <c r="I30" s="118"/>
      <c r="J30" s="117"/>
    </row>
    <row r="31" spans="1:10" ht="46.5" customHeight="1" x14ac:dyDescent="0.2">
      <c r="A31" s="166"/>
      <c r="B31" s="134" t="s">
        <v>87</v>
      </c>
      <c r="C31" s="134" t="s">
        <v>189</v>
      </c>
      <c r="D31" s="134" t="s">
        <v>150</v>
      </c>
      <c r="E31" s="134" t="s">
        <v>231</v>
      </c>
      <c r="F31" s="134" t="s">
        <v>187</v>
      </c>
      <c r="G31" s="167" t="s">
        <v>212</v>
      </c>
      <c r="H31" s="116"/>
      <c r="I31" s="118"/>
      <c r="J31" s="117"/>
    </row>
    <row r="32" spans="1:10" x14ac:dyDescent="0.2">
      <c r="A32" s="199" t="s">
        <v>169</v>
      </c>
      <c r="B32" s="135" t="s">
        <v>168</v>
      </c>
      <c r="C32" s="136" t="s">
        <v>160</v>
      </c>
      <c r="D32" s="164">
        <v>0</v>
      </c>
      <c r="E32" s="163">
        <v>1</v>
      </c>
      <c r="F32" s="138">
        <f>$D$6</f>
        <v>2</v>
      </c>
      <c r="G32" s="160">
        <f>D32*E32*F32</f>
        <v>0</v>
      </c>
      <c r="H32" s="116"/>
    </row>
    <row r="33" spans="1:10" s="119" customFormat="1" x14ac:dyDescent="0.2">
      <c r="A33" s="199"/>
      <c r="B33" s="135" t="s">
        <v>167</v>
      </c>
      <c r="C33" s="136" t="s">
        <v>157</v>
      </c>
      <c r="D33" s="164">
        <v>0</v>
      </c>
      <c r="E33" s="163">
        <v>1</v>
      </c>
      <c r="F33" s="138">
        <f>$C$6</f>
        <v>1</v>
      </c>
      <c r="G33" s="160">
        <f t="shared" ref="G33:G42" si="3">D33*E33*F33</f>
        <v>0</v>
      </c>
      <c r="H33" s="120"/>
    </row>
    <row r="34" spans="1:10" s="119" customFormat="1" x14ac:dyDescent="0.2">
      <c r="A34" s="199"/>
      <c r="B34" s="135" t="s">
        <v>166</v>
      </c>
      <c r="C34" s="136" t="s">
        <v>157</v>
      </c>
      <c r="D34" s="164">
        <v>0</v>
      </c>
      <c r="E34" s="163">
        <v>1</v>
      </c>
      <c r="F34" s="138">
        <f>$C$6</f>
        <v>1</v>
      </c>
      <c r="G34" s="160">
        <f t="shared" si="3"/>
        <v>0</v>
      </c>
      <c r="H34" s="120"/>
    </row>
    <row r="35" spans="1:10" s="119" customFormat="1" x14ac:dyDescent="0.2">
      <c r="A35" s="199"/>
      <c r="B35" s="135" t="s">
        <v>165</v>
      </c>
      <c r="C35" s="136" t="s">
        <v>160</v>
      </c>
      <c r="D35" s="164">
        <v>0</v>
      </c>
      <c r="E35" s="163">
        <v>2</v>
      </c>
      <c r="F35" s="138">
        <f>$D$6</f>
        <v>2</v>
      </c>
      <c r="G35" s="160">
        <f t="shared" si="3"/>
        <v>0</v>
      </c>
      <c r="H35" s="120"/>
    </row>
    <row r="36" spans="1:10" s="119" customFormat="1" x14ac:dyDescent="0.2">
      <c r="A36" s="199"/>
      <c r="B36" s="135" t="s">
        <v>164</v>
      </c>
      <c r="C36" s="136" t="s">
        <v>160</v>
      </c>
      <c r="D36" s="164">
        <v>0</v>
      </c>
      <c r="E36" s="163">
        <v>2</v>
      </c>
      <c r="F36" s="138">
        <f>$D$6</f>
        <v>2</v>
      </c>
      <c r="G36" s="160">
        <f t="shared" si="3"/>
        <v>0</v>
      </c>
      <c r="H36" s="120"/>
    </row>
    <row r="37" spans="1:10" s="119" customFormat="1" x14ac:dyDescent="0.2">
      <c r="A37" s="199"/>
      <c r="B37" s="135" t="s">
        <v>163</v>
      </c>
      <c r="C37" s="136" t="s">
        <v>157</v>
      </c>
      <c r="D37" s="164">
        <v>0</v>
      </c>
      <c r="E37" s="163">
        <v>1</v>
      </c>
      <c r="F37" s="138">
        <f>$C$6</f>
        <v>1</v>
      </c>
      <c r="G37" s="160">
        <f t="shared" si="3"/>
        <v>0</v>
      </c>
      <c r="H37" s="120"/>
    </row>
    <row r="38" spans="1:10" s="119" customFormat="1" x14ac:dyDescent="0.2">
      <c r="A38" s="199"/>
      <c r="B38" s="135" t="s">
        <v>162</v>
      </c>
      <c r="C38" s="136" t="s">
        <v>157</v>
      </c>
      <c r="D38" s="164">
        <v>0</v>
      </c>
      <c r="E38" s="163">
        <v>8</v>
      </c>
      <c r="F38" s="138">
        <f>$C$6</f>
        <v>1</v>
      </c>
      <c r="G38" s="160">
        <f t="shared" si="3"/>
        <v>0</v>
      </c>
      <c r="H38" s="120"/>
    </row>
    <row r="39" spans="1:10" s="119" customFormat="1" x14ac:dyDescent="0.2">
      <c r="A39" s="199"/>
      <c r="B39" s="135" t="s">
        <v>161</v>
      </c>
      <c r="C39" s="136" t="s">
        <v>160</v>
      </c>
      <c r="D39" s="164">
        <v>0</v>
      </c>
      <c r="E39" s="163">
        <v>1</v>
      </c>
      <c r="F39" s="138">
        <f>$D$6</f>
        <v>2</v>
      </c>
      <c r="G39" s="160">
        <f t="shared" si="3"/>
        <v>0</v>
      </c>
      <c r="H39" s="120"/>
    </row>
    <row r="40" spans="1:10" s="119" customFormat="1" x14ac:dyDescent="0.2">
      <c r="A40" s="199"/>
      <c r="B40" s="135" t="s">
        <v>210</v>
      </c>
      <c r="C40" s="136" t="s">
        <v>160</v>
      </c>
      <c r="D40" s="164">
        <v>0</v>
      </c>
      <c r="E40" s="163">
        <v>1</v>
      </c>
      <c r="F40" s="138">
        <f>$D$6</f>
        <v>2</v>
      </c>
      <c r="G40" s="160">
        <f t="shared" si="3"/>
        <v>0</v>
      </c>
      <c r="H40" s="120"/>
    </row>
    <row r="41" spans="1:10" s="119" customFormat="1" x14ac:dyDescent="0.2">
      <c r="A41" s="199"/>
      <c r="B41" s="135" t="s">
        <v>159</v>
      </c>
      <c r="C41" s="136" t="s">
        <v>156</v>
      </c>
      <c r="D41" s="164">
        <v>0</v>
      </c>
      <c r="E41" s="163">
        <v>4</v>
      </c>
      <c r="F41" s="138">
        <f>$E$6</f>
        <v>1</v>
      </c>
      <c r="G41" s="160">
        <f t="shared" si="3"/>
        <v>0</v>
      </c>
      <c r="H41" s="120"/>
    </row>
    <row r="42" spans="1:10" s="119" customFormat="1" x14ac:dyDescent="0.2">
      <c r="A42" s="199"/>
      <c r="B42" s="135" t="s">
        <v>158</v>
      </c>
      <c r="C42" s="136" t="s">
        <v>157</v>
      </c>
      <c r="D42" s="164">
        <v>0</v>
      </c>
      <c r="E42" s="163">
        <v>1</v>
      </c>
      <c r="F42" s="138">
        <f>$C$6</f>
        <v>1</v>
      </c>
      <c r="G42" s="160">
        <f t="shared" si="3"/>
        <v>0</v>
      </c>
      <c r="H42" s="120"/>
    </row>
    <row r="43" spans="1:10" ht="25.5" customHeight="1" x14ac:dyDescent="0.2">
      <c r="A43" s="199"/>
      <c r="B43" s="200" t="s">
        <v>228</v>
      </c>
      <c r="C43" s="200"/>
      <c r="D43" s="200"/>
      <c r="E43" s="200"/>
      <c r="F43" s="200"/>
      <c r="G43" s="157">
        <f>SUM(G32:G42)</f>
        <v>0</v>
      </c>
      <c r="H43" s="116"/>
    </row>
    <row r="44" spans="1:10" ht="25.5" customHeight="1" x14ac:dyDescent="0.2">
      <c r="A44" s="199"/>
      <c r="B44" s="200" t="s">
        <v>229</v>
      </c>
      <c r="C44" s="200"/>
      <c r="D44" s="200"/>
      <c r="E44" s="200"/>
      <c r="F44" s="200"/>
      <c r="G44" s="157">
        <f>G43/D6</f>
        <v>0</v>
      </c>
      <c r="H44" s="116"/>
    </row>
    <row r="45" spans="1:10" ht="25.5" customHeight="1" x14ac:dyDescent="0.2">
      <c r="A45" s="199"/>
      <c r="B45" s="200" t="s">
        <v>155</v>
      </c>
      <c r="C45" s="200"/>
      <c r="D45" s="200"/>
      <c r="E45" s="200"/>
      <c r="F45" s="200"/>
      <c r="G45" s="162">
        <f>G44/12</f>
        <v>0</v>
      </c>
      <c r="H45" s="116"/>
      <c r="I45" s="118"/>
      <c r="J45" s="117"/>
    </row>
    <row r="46" spans="1:10" ht="6" customHeight="1" x14ac:dyDescent="0.2">
      <c r="A46" s="116"/>
      <c r="B46" s="116"/>
      <c r="C46" s="116"/>
      <c r="D46" s="116"/>
      <c r="E46" s="116"/>
      <c r="F46" s="116"/>
      <c r="G46" s="161"/>
      <c r="H46" s="116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45"/>
  <sheetViews>
    <sheetView topLeftCell="A34" zoomScale="110" zoomScaleNormal="110" zoomScaleSheetLayoutView="100" workbookViewId="0">
      <selection activeCell="M55" sqref="M55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219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204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217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8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9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/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5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67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67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67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9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9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67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67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67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67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67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67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9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71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68" t="s">
        <v>81</v>
      </c>
      <c r="C138" s="106" t="s">
        <v>103</v>
      </c>
      <c r="D138" s="342" t="s">
        <v>104</v>
      </c>
      <c r="E138" s="343"/>
      <c r="F138" s="344"/>
      <c r="G138" s="69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6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5"/>
  <sheetViews>
    <sheetView showGridLines="0" tabSelected="1" zoomScale="110" zoomScaleNormal="110" zoomScaleSheetLayoutView="100" workbookViewId="0">
      <selection activeCell="J31" sqref="J31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" width="12.28515625" style="181"/>
    <col min="11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251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260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259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258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252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257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204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11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f>'[1]12 NOT SEG-DOM'!$A$8</f>
        <v>1666.57</v>
      </c>
      <c r="I17" s="230"/>
    </row>
    <row r="18" spans="1:11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/>
      <c r="I18" s="248"/>
    </row>
    <row r="19" spans="1:11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253</v>
      </c>
      <c r="I19" s="250"/>
    </row>
    <row r="20" spans="1:11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11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11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11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/>
    </row>
    <row r="24" spans="1:11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/>
    </row>
    <row r="25" spans="1:11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11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11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11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11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  <c r="K29" s="178">
        <f>I29*2</f>
        <v>0</v>
      </c>
    </row>
    <row r="30" spans="1:11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11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11" ht="18" customHeight="1" x14ac:dyDescent="0.2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/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/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/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/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/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/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/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/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0.03</v>
      </c>
      <c r="I43" s="33"/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/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/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/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/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/>
    </row>
    <row r="49" spans="1:10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0.36799999999999999</v>
      </c>
      <c r="I49" s="35">
        <f>SUM(I41:I48)</f>
        <v>0</v>
      </c>
    </row>
    <row r="50" spans="1:10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10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10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/>
    </row>
    <row r="53" spans="1:10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15.73</v>
      </c>
      <c r="I53" s="33" t="s">
        <v>45</v>
      </c>
      <c r="J53" s="178">
        <f>K139</f>
        <v>-12600</v>
      </c>
    </row>
    <row r="54" spans="1:10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15</v>
      </c>
      <c r="I54" s="39" t="s">
        <v>45</v>
      </c>
    </row>
    <row r="55" spans="1:10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10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/>
    </row>
    <row r="57" spans="1:10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/>
    </row>
    <row r="58" spans="1:10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/>
    </row>
    <row r="59" spans="1:10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/>
    </row>
    <row r="60" spans="1:10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/>
    </row>
    <row r="61" spans="1:10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10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10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10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/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/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/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/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/>
    </row>
    <row r="73" spans="1:9" ht="12.75" customHeight="1" x14ac:dyDescent="0.2">
      <c r="A73" s="15" t="s">
        <v>5</v>
      </c>
      <c r="B73" s="246" t="s">
        <v>223</v>
      </c>
      <c r="C73" s="246"/>
      <c r="D73" s="246"/>
      <c r="E73" s="246"/>
      <c r="F73" s="246"/>
      <c r="G73" s="246"/>
      <c r="H73" s="29">
        <v>0.04</v>
      </c>
      <c r="I73" s="41"/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/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0.36799999999999999</v>
      </c>
      <c r="I75" s="33"/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/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/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51" t="s">
        <v>121</v>
      </c>
      <c r="I79" s="61"/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51" t="s">
        <v>122</v>
      </c>
      <c r="I80" s="61"/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/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/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/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/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/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/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/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/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/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/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/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/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/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/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/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/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/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/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/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/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/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/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/>
    </row>
    <row r="129" spans="1:11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/>
    </row>
    <row r="130" spans="1:11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/>
    </row>
    <row r="131" spans="1:11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/>
    </row>
    <row r="132" spans="1:11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11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11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/>
    </row>
    <row r="135" spans="1:11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11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11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11" ht="41.25" customHeight="1" thickBot="1" x14ac:dyDescent="0.25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11" ht="86.25" customHeight="1" thickBot="1" x14ac:dyDescent="0.25">
      <c r="A139" s="49" t="s">
        <v>254</v>
      </c>
      <c r="B139" s="58"/>
      <c r="C139" s="105">
        <v>2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  <c r="J139" s="179">
        <v>12600</v>
      </c>
      <c r="K139" s="178">
        <f>H139-J139</f>
        <v>-12600</v>
      </c>
    </row>
    <row r="140" spans="1:11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11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11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11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11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5"/>
  <sheetViews>
    <sheetView topLeftCell="A82" zoomScaleNormal="100" zoomScaleSheetLayoutView="100" workbookViewId="0">
      <selection activeCell="M58" sqref="M5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4.57031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209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203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198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43</v>
      </c>
      <c r="C52" s="284"/>
      <c r="D52" s="284"/>
      <c r="E52" s="284"/>
      <c r="F52" s="284"/>
      <c r="G52" s="284"/>
      <c r="H52" s="285"/>
      <c r="I52" s="38">
        <f>(H53*H54)-(I23*100%*H55)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(1/12*0.7242)</f>
        <v>6.0400000000000002E-2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53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51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51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244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(I81/220*22)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51.75" customHeight="1" thickBot="1" x14ac:dyDescent="0.25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9" ht="86.25" customHeight="1" thickBot="1" x14ac:dyDescent="0.25">
      <c r="A139" s="49" t="s">
        <v>235</v>
      </c>
      <c r="B139" s="58">
        <f>I134</f>
        <v>0</v>
      </c>
      <c r="C139" s="105">
        <v>1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236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45"/>
  <sheetViews>
    <sheetView topLeftCell="A52" zoomScale="110" zoomScaleNormal="110" zoomScaleSheetLayoutView="100" workbookViewId="0">
      <selection activeCell="L69" sqref="L69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219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204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217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8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5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6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45"/>
  <sheetViews>
    <sheetView topLeftCell="A49" zoomScale="110" zoomScaleNormal="110" zoomScaleSheetLayoutView="100" workbookViewId="0">
      <selection activeCell="K58" sqref="K5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208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203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223</v>
      </c>
      <c r="C73" s="246"/>
      <c r="D73" s="246"/>
      <c r="E73" s="246"/>
      <c r="F73" s="246"/>
      <c r="G73" s="246"/>
      <c r="H73" s="29">
        <v>0.04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0.04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5"/>
  <sheetViews>
    <sheetView topLeftCell="A52" zoomScale="110" zoomScaleNormal="110" zoomScaleSheetLayoutView="100" workbookViewId="0">
      <selection activeCell="N55" sqref="N55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219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248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204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217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8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(H53*H54)-(I23*0.5%*H55)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175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0.05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0.05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6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145"/>
  <sheetViews>
    <sheetView topLeftCell="A52" zoomScale="110" zoomScaleNormal="110" zoomScaleSheetLayoutView="100" workbookViewId="0">
      <selection activeCell="L70" sqref="L70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196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220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222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221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249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202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208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197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>
        <v>1155.6500000000001</v>
      </c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203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199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205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218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215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200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f>((1/12)*0.7242)</f>
        <v>6.0400000000000002E-2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223</v>
      </c>
      <c r="C73" s="246"/>
      <c r="D73" s="246"/>
      <c r="E73" s="246"/>
      <c r="F73" s="246"/>
      <c r="G73" s="246"/>
      <c r="H73" s="29">
        <v>0.05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0.05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3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3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3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201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3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3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3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3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3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3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2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0" t="s">
        <v>81</v>
      </c>
      <c r="C138" s="106" t="s">
        <v>103</v>
      </c>
      <c r="D138" s="342" t="s">
        <v>104</v>
      </c>
      <c r="E138" s="343"/>
      <c r="F138" s="344"/>
      <c r="G138" s="171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69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PROPOSTA RESUMO</vt:lpstr>
      <vt:lpstr>INSUMOS</vt:lpstr>
      <vt:lpstr>12X36 DIURNO - RB</vt:lpstr>
      <vt:lpstr>12X36 DIURNO SP</vt:lpstr>
      <vt:lpstr>44 HR  SEMANAIS - RB</vt:lpstr>
      <vt:lpstr>12X36 DIURNO - EPA</vt:lpstr>
      <vt:lpstr>12X36 NOTURNO - EPA</vt:lpstr>
      <vt:lpstr>12X36 DIURNO - CZS</vt:lpstr>
      <vt:lpstr>12X36 NOTURNO - CZS (2)</vt:lpstr>
      <vt:lpstr>12X36 DIURNO - CZS BALSA</vt:lpstr>
      <vt:lpstr>12X36 NOTURNO - CZS BALSA</vt:lpstr>
      <vt:lpstr>'12X36 DIURNO - CZS'!Area_de_impressao</vt:lpstr>
      <vt:lpstr>'12X36 DIURNO - CZS BALSA'!Area_de_impressao</vt:lpstr>
      <vt:lpstr>'12X36 DIURNO - EPA'!Area_de_impressao</vt:lpstr>
      <vt:lpstr>'12X36 DIURNO - RB'!Area_de_impressao</vt:lpstr>
      <vt:lpstr>'12X36 DIURNO SP'!Area_de_impressao</vt:lpstr>
      <vt:lpstr>'12X36 NOTURNO - CZS (2)'!Area_de_impressao</vt:lpstr>
      <vt:lpstr>'12X36 NOTURNO - CZS BALSA'!Area_de_impressao</vt:lpstr>
      <vt:lpstr>'12X36 NOTURNO - EPA'!Area_de_impressao</vt:lpstr>
      <vt:lpstr>'44 HR  SEMANAIS - RB'!Area_de_impressao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Maike André Marques</cp:lastModifiedBy>
  <cp:revision>1</cp:revision>
  <cp:lastPrinted>2020-01-16T13:59:28Z</cp:lastPrinted>
  <dcterms:created xsi:type="dcterms:W3CDTF">2008-06-13T13:15:31Z</dcterms:created>
  <dcterms:modified xsi:type="dcterms:W3CDTF">2021-04-13T18:21:03Z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